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225" windowWidth="15600" windowHeight="1185"/>
  </bookViews>
  <sheets>
    <sheet name="Maio.18" sheetId="1" r:id="rId1"/>
    <sheet name="Plan2" sheetId="2" r:id="rId2"/>
    <sheet name="Plan3" sheetId="3" r:id="rId3"/>
  </sheets>
  <definedNames>
    <definedName name="_xlnm._FilterDatabase" localSheetId="0" hidden="1">Maio.18!$A$183:$H$194</definedName>
    <definedName name="_xlnm.Print_Area" localSheetId="0">Maio.18!$A$1:$H$247</definedName>
    <definedName name="Z_6AEBE332_D089_4439_9882_82B1B01C4254_.wvu.PrintArea" localSheetId="0" hidden="1">Maio.18!$A$1:$H$247</definedName>
    <definedName name="Z_8501DF7F_B54D_4E5A_858D_AE47DF73D915_.wvu.PrintArea" localSheetId="0" hidden="1">Maio.18!$A$1:$H$247</definedName>
    <definedName name="Z_E2D26241_F32E_4518_8C83_89F3D5F7DCCD_.wvu.PrintArea" localSheetId="0" hidden="1">Maio.18!$A$1:$H$247</definedName>
  </definedNames>
  <calcPr calcId="162913"/>
  <customWorkbookViews>
    <customWorkbookView name="SetorFinanceiro - Modo de exibição pessoal" guid="{E2D26241-F32E-4518-8C83-89F3D5F7DCCD}" mergeInterval="0" personalView="1" maximized="1" windowWidth="1184" windowHeight="428" activeSheetId="1" showComments="commIndAndComment"/>
    <customWorkbookView name="contabilidade - Modo de exibição pessoal" guid="{6AEBE332-D089-4439-9882-82B1B01C4254}" mergeInterval="0" personalView="1" maximized="1" windowWidth="1276" windowHeight="543" activeSheetId="1"/>
    <customWorkbookView name="Rosa - Modo de exibição pessoal" guid="{8501DF7F-B54D-4E5A-858D-AE47DF73D915}" mergeInterval="0" personalView="1" maximized="1" windowWidth="1362" windowHeight="542" activeSheetId="1"/>
  </customWorkbookViews>
</workbook>
</file>

<file path=xl/calcChain.xml><?xml version="1.0" encoding="utf-8"?>
<calcChain xmlns="http://schemas.openxmlformats.org/spreadsheetml/2006/main">
  <c r="H6" i="1" l="1"/>
  <c r="D6" i="1"/>
  <c r="H55" i="1"/>
  <c r="D55" i="1"/>
  <c r="D70" i="1"/>
  <c r="H144" i="1" l="1"/>
  <c r="D144" i="1"/>
  <c r="H189" i="1" l="1"/>
  <c r="D189" i="1"/>
  <c r="D238" i="1"/>
  <c r="H56" i="1" l="1"/>
  <c r="D56" i="1"/>
  <c r="H178" i="1" l="1"/>
  <c r="D178" i="1"/>
  <c r="H62" i="1" l="1"/>
  <c r="D62" i="1"/>
  <c r="H194" i="1" l="1"/>
  <c r="H30" i="1" l="1"/>
  <c r="D247" i="1" l="1"/>
  <c r="H206" i="1"/>
  <c r="D194" i="1"/>
  <c r="D206" i="1" s="1"/>
  <c r="H181" i="1"/>
  <c r="H205" i="1" s="1"/>
  <c r="D181" i="1"/>
  <c r="D205" i="1" s="1"/>
  <c r="H160" i="1"/>
  <c r="H204" i="1" s="1"/>
  <c r="D160" i="1"/>
  <c r="D204" i="1" s="1"/>
  <c r="H138" i="1"/>
  <c r="H203" i="1" s="1"/>
  <c r="D138" i="1"/>
  <c r="D203" i="1" s="1"/>
  <c r="H120" i="1"/>
  <c r="H202" i="1" s="1"/>
  <c r="D120" i="1"/>
  <c r="D202" i="1" s="1"/>
  <c r="H100" i="1"/>
  <c r="H201" i="1" s="1"/>
  <c r="D100" i="1"/>
  <c r="D201" i="1" s="1"/>
  <c r="H71" i="1"/>
  <c r="H200" i="1" s="1"/>
  <c r="D71" i="1"/>
  <c r="D200" i="1" s="1"/>
  <c r="H50" i="1"/>
  <c r="H199" i="1" s="1"/>
  <c r="D50" i="1"/>
  <c r="D199" i="1" s="1"/>
  <c r="D30" i="1"/>
  <c r="D198" i="1" s="1"/>
  <c r="H198" i="1"/>
  <c r="H208" i="1" l="1"/>
  <c r="D208" i="1"/>
  <c r="D211" i="1" l="1"/>
  <c r="D221" i="1" s="1"/>
  <c r="D227" i="1" l="1"/>
  <c r="D223" i="1"/>
  <c r="D222" i="1"/>
  <c r="D218" i="1"/>
  <c r="D224" i="1"/>
  <c r="D219" i="1"/>
  <c r="D225" i="1"/>
  <c r="D220" i="1"/>
  <c r="D226" i="1"/>
  <c r="D228" i="1" l="1"/>
</calcChain>
</file>

<file path=xl/sharedStrings.xml><?xml version="1.0" encoding="utf-8"?>
<sst xmlns="http://schemas.openxmlformats.org/spreadsheetml/2006/main" count="1076" uniqueCount="254">
  <si>
    <t>H I S T Ó R I C O</t>
  </si>
  <si>
    <t xml:space="preserve">      MITRA  ARQUIDIOCESANA  DE  FORTALEZA</t>
  </si>
  <si>
    <t>COMISSÃO  DO  CLERO</t>
  </si>
  <si>
    <t>REGIÃO METROPOLITANA - SÃO JOSÉ</t>
  </si>
  <si>
    <t>ÚLTIMO  MÊS</t>
  </si>
  <si>
    <t>(01).</t>
  </si>
  <si>
    <t>RECEBIDO</t>
  </si>
  <si>
    <t xml:space="preserve">                       REFERENTE                            </t>
  </si>
  <si>
    <t>VALOR</t>
  </si>
  <si>
    <t>01- Paróq.N.Sra.Lourdes - Dunas</t>
  </si>
  <si>
    <t>02- Paroquia de São Benedito</t>
  </si>
  <si>
    <t>04- Paroquia da Catedral</t>
  </si>
  <si>
    <t>06- Paroquia do Cristo Rei</t>
  </si>
  <si>
    <t>07- Paróquia de Fátima</t>
  </si>
  <si>
    <t>10- Paróquia de Santa Luzia</t>
  </si>
  <si>
    <t>11- Paróquia de São Vicente de Paulo</t>
  </si>
  <si>
    <t>12- Santuario Sag.Coração de Jesus</t>
  </si>
  <si>
    <t>13- Paróquia N.Sra. Da Paz</t>
  </si>
  <si>
    <t>15- Paroquia N.Sra. Dos Remédios</t>
  </si>
  <si>
    <t>16- Paróquia de Tauape</t>
  </si>
  <si>
    <t>17- Paróquia de São Gerardo</t>
  </si>
  <si>
    <t>18- Paroquia da Piedade</t>
  </si>
  <si>
    <t>19- Paróquia da Parquelandia</t>
  </si>
  <si>
    <t>20- Paróquia de N.Sra.das Dores</t>
  </si>
  <si>
    <t>21- Capela Santa Filomena</t>
  </si>
  <si>
    <t>22- Paróquia de São José - Papicu</t>
  </si>
  <si>
    <t>TOTAL  1</t>
  </si>
  <si>
    <t>REGIÃO METROP.- BOM JESUS DOS AFLITOS</t>
  </si>
  <si>
    <t>(02).</t>
  </si>
  <si>
    <t>01- Paróquia S.Fcº de Assis - Canindezinho</t>
  </si>
  <si>
    <t xml:space="preserve">02- Area Pastoral do Planalto do Pici </t>
  </si>
  <si>
    <t>04- Paroquia da Vila União</t>
  </si>
  <si>
    <t>05- Paroquia de Parangaba</t>
  </si>
  <si>
    <t>06 - Paróquia São José - Vila Pery</t>
  </si>
  <si>
    <t>06- Paroquia de S.Raimundo Nonato</t>
  </si>
  <si>
    <t>07- Paroquia de São Pio X</t>
  </si>
  <si>
    <t>08- Paroquia do Bom Jardim</t>
  </si>
  <si>
    <t>09- Paroquia do Henrique Jorge</t>
  </si>
  <si>
    <t xml:space="preserve">10- Paróquia do João XXIII </t>
  </si>
  <si>
    <t xml:space="preserve">11- Paroq.N.Sra.Aparecida-Montese </t>
  </si>
  <si>
    <t>12- Paroquia N.Sra.de Salete</t>
  </si>
  <si>
    <t>13- Area Pastoral Santa Paula Frassinetti</t>
  </si>
  <si>
    <t xml:space="preserve"> </t>
  </si>
  <si>
    <t>TOTAL  2</t>
  </si>
  <si>
    <t xml:space="preserve">  </t>
  </si>
  <si>
    <t>REGIÃO METROP.- N.SRA.DA ASSUNÇÃO</t>
  </si>
  <si>
    <t>(03).</t>
  </si>
  <si>
    <t>01- Paróquia de São Pedro - Barra do Ceará</t>
  </si>
  <si>
    <t>TOTAL  3</t>
  </si>
  <si>
    <t>REGIÃO METROP. - N.SRA DA CONCEIÇÃO</t>
  </si>
  <si>
    <t>(04).</t>
  </si>
  <si>
    <t>01- Paroquia de Aerolandia</t>
  </si>
  <si>
    <t>02- Paroquia do Manoel Sátiro</t>
  </si>
  <si>
    <t>03- Paróquia N.Sra. Da Glória e Capelas</t>
  </si>
  <si>
    <t>04- Paroquia do Alto Alegre (08-12/10..01/11)</t>
  </si>
  <si>
    <t>05- Paroquia do Dias Macedo</t>
  </si>
  <si>
    <t xml:space="preserve">06- Paroquia do Eusébio </t>
  </si>
  <si>
    <t>07- Paroquia da Lagoa Redonda</t>
  </si>
  <si>
    <t>08- Paroquia da Ssma. Trindade</t>
  </si>
  <si>
    <t>09- Paroquia de Maraponga</t>
  </si>
  <si>
    <t>10- Paroquia de Messejana</t>
  </si>
  <si>
    <t>11- Paroquia de Mondubim</t>
  </si>
  <si>
    <t>12- Paroquia de São Diogo - Cajazeiras</t>
  </si>
  <si>
    <t>13- Paroquia de São João Eudes</t>
  </si>
  <si>
    <t>14- Paroquia de São José - Edson Queiroz</t>
  </si>
  <si>
    <t>15- Paroq.Sag.Cor.de Jesus e Stª Luzia-Pedra</t>
  </si>
  <si>
    <t>16- Paróq. de N.Sra.das Graças-Pq.Stª Mª *</t>
  </si>
  <si>
    <t>17- Paroq.N.Sra.Mãe Ssma.-Pq.Dois Irmãos</t>
  </si>
  <si>
    <t>19- Paróquia do Conjunto Palmeiras</t>
  </si>
  <si>
    <t>20- Area Past.N.Sra.do Brasil</t>
  </si>
  <si>
    <t>TOTAL  4</t>
  </si>
  <si>
    <t>REGIÃO METROP.N.SRA DOS PRAZERES</t>
  </si>
  <si>
    <t>(05).</t>
  </si>
  <si>
    <t>01- Paróq. de N.Sra.Graças e S. Pedro - Icarai</t>
  </si>
  <si>
    <t>04- Paróquia do Parque Potira</t>
  </si>
  <si>
    <t>07- Paroquia de Capuan</t>
  </si>
  <si>
    <t>08- Paroquia de Caucaia</t>
  </si>
  <si>
    <t>09- Paroquia de São Gonçalo do Amarante</t>
  </si>
  <si>
    <t>10- Paroquia do Conjunto Nova Metropole</t>
  </si>
  <si>
    <t>11- Paroquia do Pecem</t>
  </si>
  <si>
    <t>12 -Paróquia do Planalto Caucaia</t>
  </si>
  <si>
    <t>13- Paróquia de Croatá</t>
  </si>
  <si>
    <t>TOTAL  5</t>
  </si>
  <si>
    <t>REGIÃO METROP.SAGRADA FAMILIA</t>
  </si>
  <si>
    <t>(06).</t>
  </si>
  <si>
    <t>02- Paroquia de Itaitinga</t>
  </si>
  <si>
    <t>03- Paróquia de Maranguape</t>
  </si>
  <si>
    <t xml:space="preserve">04- Paroquia de Maracanaú </t>
  </si>
  <si>
    <t>05- Paroquia de Pacatuba (maio/nov-11)</t>
  </si>
  <si>
    <t>06- Paroquia de Pajuçara</t>
  </si>
  <si>
    <t>08- Paroquia do Conj.Industrial</t>
  </si>
  <si>
    <t>09- Paroquia do Jereissati-Timbó</t>
  </si>
  <si>
    <t>TOTAL  6</t>
  </si>
  <si>
    <t>REGIÃO PRAIA -SÃO PEDRO E S.PAULO</t>
  </si>
  <si>
    <t>(07).</t>
  </si>
  <si>
    <t>03- Paroquia do Horizonte</t>
  </si>
  <si>
    <t>04- Paroquia de Aquiraz</t>
  </si>
  <si>
    <t>05- Paróquia de Beberibe</t>
  </si>
  <si>
    <t>06- Paroquia de Cascavel</t>
  </si>
  <si>
    <t>07- Paroquia de Chorozinho</t>
  </si>
  <si>
    <t>09- Paroquia de Pacajus</t>
  </si>
  <si>
    <t xml:space="preserve">10- Paroquia de Parajurú </t>
  </si>
  <si>
    <t>11- Paroquia de Pindoretama</t>
  </si>
  <si>
    <t>12- Paroquia de Pitombeiras</t>
  </si>
  <si>
    <t>13- Paroquia de Sucatinga</t>
  </si>
  <si>
    <t>14- Paroquia de Tapera</t>
  </si>
  <si>
    <t>15- Paróquia de Caponga</t>
  </si>
  <si>
    <t>TOTAL  7</t>
  </si>
  <si>
    <t>REGIÃO SERRA- N.SRA. DA PALMA</t>
  </si>
  <si>
    <t>(08).</t>
  </si>
  <si>
    <t>01- Paroquia de Acarape</t>
  </si>
  <si>
    <t>03- Paroquia de Aracoiaba</t>
  </si>
  <si>
    <t>04- Paroquia de Aratuba</t>
  </si>
  <si>
    <t>05- Paróquia de Barreira</t>
  </si>
  <si>
    <t>06- Paroquia de Baturité</t>
  </si>
  <si>
    <t>07- Paroquia de Ideal</t>
  </si>
  <si>
    <t>08- Paroquia de Ocara</t>
  </si>
  <si>
    <t>09- Paróquia de Pacoti</t>
  </si>
  <si>
    <t>10- Paroquia de Palmacia</t>
  </si>
  <si>
    <t>11- Paroquia de Redenção</t>
  </si>
  <si>
    <t>12- Paroquia de Mulungú</t>
  </si>
  <si>
    <t>13- Paroquia de Guaramiranga</t>
  </si>
  <si>
    <t>TOTAL  8</t>
  </si>
  <si>
    <t>REGIÃO SERTÃO -SÃO FCº DAS CHAGAS</t>
  </si>
  <si>
    <t>(09).</t>
  </si>
  <si>
    <t>02- Paroquia de Canindé</t>
  </si>
  <si>
    <t xml:space="preserve">03- Paroquia de Caridade </t>
  </si>
  <si>
    <t>05- Paroquia de Itapebussu</t>
  </si>
  <si>
    <t>06- Paroquia de Paramoti</t>
  </si>
  <si>
    <t>TOTAL  9</t>
  </si>
  <si>
    <t>R  E  S  U  M  O</t>
  </si>
  <si>
    <t>C O M P E T Ê N C I A</t>
  </si>
  <si>
    <t>V A L O R</t>
  </si>
  <si>
    <t>01. Região Metropolitana São José</t>
  </si>
  <si>
    <t>02. Região Metrop.- Bom Jesus dos Aflitos</t>
  </si>
  <si>
    <t>03. Região Metrop.- N.Sra. Da Assunção</t>
  </si>
  <si>
    <t>04. Região Metrop.- N.Sra. Da Conceição</t>
  </si>
  <si>
    <t>05. Região Metrop.- N.Sra. Dos Prazeres</t>
  </si>
  <si>
    <t>06- Região Metrop.- Sagrada Familia</t>
  </si>
  <si>
    <t>07- Região Praia -   São Pedro e S.Paulo</t>
  </si>
  <si>
    <t>08- Região Serra -   N.Sra. Da Palma</t>
  </si>
  <si>
    <t>09- Região Sertão - São Fcº das Chagas</t>
  </si>
  <si>
    <t>TOTAL  GERAL</t>
  </si>
  <si>
    <t>TOTAL  P/ REPASSE</t>
  </si>
  <si>
    <t>RESUMO  DO  RETORNO</t>
  </si>
  <si>
    <t>R E T O R N O     -     R E G I Õ E S</t>
  </si>
  <si>
    <t>P O R C E N T A G E M</t>
  </si>
  <si>
    <t>10- Fundo de reserva</t>
  </si>
  <si>
    <t>TOTAL  DO  RETORNO</t>
  </si>
  <si>
    <t>OUTRAS  CONTRIBUIÇÕES</t>
  </si>
  <si>
    <t xml:space="preserve">01. Comunidade Católica Shalom </t>
  </si>
  <si>
    <t>02. Com. Obreiros da Tardinha - COT</t>
  </si>
  <si>
    <t>03. Comunidade C. Anuncia-me</t>
  </si>
  <si>
    <t>04. Comunidade C. Face de Cristo</t>
  </si>
  <si>
    <t>Dezembro/2010</t>
  </si>
  <si>
    <t>TOTAL DE OUTRAS</t>
  </si>
  <si>
    <t xml:space="preserve">07- Paroquia de Tabatinga </t>
  </si>
  <si>
    <t xml:space="preserve">08- Paroquia de Guanacés </t>
  </si>
  <si>
    <t>05. Comunidade C.Nova Evangelização</t>
  </si>
  <si>
    <t>07 - Paroquia S. José - Canindé</t>
  </si>
  <si>
    <t>%</t>
  </si>
  <si>
    <t>3</t>
  </si>
  <si>
    <t>5</t>
  </si>
  <si>
    <t>10</t>
  </si>
  <si>
    <t>03- Paróquia N.Sra.De Fátima-Alvaro Weyne</t>
  </si>
  <si>
    <t>02 .Paróquia de São José. - Alto Luminoso</t>
  </si>
  <si>
    <r>
      <t>02- Paróquia da  Granja Portugal(</t>
    </r>
    <r>
      <rPr>
        <sz val="8"/>
        <rFont val="Calibri"/>
        <family val="2"/>
      </rPr>
      <t>abr11a jn.12)</t>
    </r>
  </si>
  <si>
    <t>Novembro/2015</t>
  </si>
  <si>
    <t>Abril/2016</t>
  </si>
  <si>
    <t>13- Paróquia s. João Batista - Jaçanaú</t>
  </si>
  <si>
    <t>03- Paroquia de S.Fcº de Assis-Jacarecanga</t>
  </si>
  <si>
    <t xml:space="preserve">14- Paróquia N.Sra. Do Carmo </t>
  </si>
  <si>
    <t xml:space="preserve">01- Paroquia de Guaiuba </t>
  </si>
  <si>
    <t>18- Paróquia do  Tancredo Neves e Capelas</t>
  </si>
  <si>
    <t>21- Paróquia São José - Passaré</t>
  </si>
  <si>
    <t>02- Paróquia São José Operário - Araturi</t>
  </si>
  <si>
    <t>15- Paróquia de Taquara</t>
  </si>
  <si>
    <t>Dezembro/2016</t>
  </si>
  <si>
    <t>Janeiro/2017</t>
  </si>
  <si>
    <t xml:space="preserve">01- Paroquia do Aruarú </t>
  </si>
  <si>
    <t xml:space="preserve">05- Paróquia de N.Sra.Assunção </t>
  </si>
  <si>
    <t>06- Paróquia de N.Sra.Assunção (Capelas)</t>
  </si>
  <si>
    <t>07- Paróquia de Antonio Bezerra</t>
  </si>
  <si>
    <t>09- Paróquia do Conjunto Ceará</t>
  </si>
  <si>
    <t>10- Paróquia do Cristo Redentor</t>
  </si>
  <si>
    <t>11- Paroquia do Jardim Iracema</t>
  </si>
  <si>
    <t>12- Paroquia N.Sra.das Graças-Pirambu</t>
  </si>
  <si>
    <t>13- Paróquia S.Pedro e S.Paulo - Quintino Cunha</t>
  </si>
  <si>
    <t>14- Area Pastoral São Fcº - Vila Velha</t>
  </si>
  <si>
    <t>15- Paróquia Maria mãe da Igreja (Jun.16?)</t>
  </si>
  <si>
    <r>
      <t xml:space="preserve">12- Paróquia da Pavuna </t>
    </r>
    <r>
      <rPr>
        <b/>
        <sz val="11"/>
        <rFont val="Calibri"/>
        <family val="2"/>
      </rPr>
      <t>(Jan.a Ago.16</t>
    </r>
    <r>
      <rPr>
        <sz val="11"/>
        <rFont val="Calibri"/>
        <family val="2"/>
      </rPr>
      <t>)</t>
    </r>
  </si>
  <si>
    <t>17 - Paróquia N.Sra.de Fátima-Lagoa Seca</t>
  </si>
  <si>
    <t>14- Paroquia do Cristo Rei  - Putiú -Baturité</t>
  </si>
  <si>
    <t>06- Paróquia São Vicente de Paulo-Pq.Tabapuá</t>
  </si>
  <si>
    <t>11- Paróquia S.João Paulo II -Acaracuzinho</t>
  </si>
  <si>
    <t>23- Reitoria São Judas Tadeu</t>
  </si>
  <si>
    <t>24- Paróq.N.Sra.Aparecida-Praia Futuro</t>
  </si>
  <si>
    <t>22- Paróquia da Mangabeira</t>
  </si>
  <si>
    <t>23- Paróquia S.Fcº Xavier- Conj. Esperança</t>
  </si>
  <si>
    <t>24- Paróquia do Guajerú</t>
  </si>
  <si>
    <t>09- Paróquia do Mucuripe ( Fev.2017)</t>
  </si>
  <si>
    <t>Maio/2017</t>
  </si>
  <si>
    <t xml:space="preserve">06. Casa de São Francisco </t>
  </si>
  <si>
    <t>07. Comunidade Católica Recado</t>
  </si>
  <si>
    <t>08. Comunidade Catóilica Jesus e Maria</t>
  </si>
  <si>
    <t>09. Obra Lumen de Evang.</t>
  </si>
  <si>
    <t>10. Discipulado de Jesus Cristo</t>
  </si>
  <si>
    <t>11. Comunid. Servos da Divina Misericórdia</t>
  </si>
  <si>
    <t>12. Instituto N. Srª da Aurora</t>
  </si>
  <si>
    <t>03- Paróquia de Nazaré e Capelas ( Jan.2016)</t>
  </si>
  <si>
    <t>Julho/2017</t>
  </si>
  <si>
    <t>13. SOS de Deus</t>
  </si>
  <si>
    <t>Fevereiro/2016</t>
  </si>
  <si>
    <t>Setembro/2017</t>
  </si>
  <si>
    <t>Outubro/2017</t>
  </si>
  <si>
    <r>
      <t xml:space="preserve">08- Paroquia do Monte Castelo </t>
    </r>
    <r>
      <rPr>
        <sz val="8"/>
        <rFont val="Calibri"/>
        <family val="2"/>
      </rPr>
      <t>(Dez.16 a jun.17 e Ago.17)</t>
    </r>
  </si>
  <si>
    <t>Novembro/2017</t>
  </si>
  <si>
    <t>14- Paróquia S. João Batista - Santo Amaro</t>
  </si>
  <si>
    <t>04- Paróquia do Genibaú</t>
  </si>
  <si>
    <t>01- Paróquia Santo Antônio de Pádua / Caiçara</t>
  </si>
  <si>
    <t>Dezembro/2017</t>
  </si>
  <si>
    <t>26 -Paróq.N.Sra.de Lourdes - B.Ellery</t>
  </si>
  <si>
    <t>27- Paróquia Santa Terezinha do Menino Jesus</t>
  </si>
  <si>
    <r>
      <t xml:space="preserve">03- Paróq. Sta.Terezinha do Menino Jesus- </t>
    </r>
    <r>
      <rPr>
        <sz val="8"/>
        <rFont val="Calibri"/>
        <family val="2"/>
      </rPr>
      <t>Mar. Rondon</t>
    </r>
  </si>
  <si>
    <t>14- Paróquia de São Miguel Arcanjo</t>
  </si>
  <si>
    <t>16 - Area Past.S.Pedro e S.Paulo -Capim da Roça</t>
  </si>
  <si>
    <t>Janeiro/2018</t>
  </si>
  <si>
    <t xml:space="preserve">10- Paroquia S.Fcº das Chagas - Jereissati II </t>
  </si>
  <si>
    <t>Dez.17?</t>
  </si>
  <si>
    <t xml:space="preserve">05- Paroquia da Cidade 2000 </t>
  </si>
  <si>
    <r>
      <t xml:space="preserve">05- Area Pastoral do Parque Guadalajara </t>
    </r>
    <r>
      <rPr>
        <b/>
        <sz val="10"/>
        <color rgb="FFFF0000"/>
        <rFont val="Calibri"/>
        <family val="2"/>
      </rPr>
      <t>Out.eNov.17</t>
    </r>
  </si>
  <si>
    <t>Fevereiro/2018</t>
  </si>
  <si>
    <r>
      <t xml:space="preserve">02- Paroquia de Antonio Diogo </t>
    </r>
    <r>
      <rPr>
        <b/>
        <sz val="11"/>
        <color rgb="FFFF0000"/>
        <rFont val="Calibri"/>
        <family val="2"/>
      </rPr>
      <t>(Abr.15 a Dez.17?)</t>
    </r>
  </si>
  <si>
    <t>Março/2018</t>
  </si>
  <si>
    <t>16- Paroq. São Fcº de Assis- Pio Saraiva (Out.15 a Dez.17?)</t>
  </si>
  <si>
    <t>Abril/2018</t>
  </si>
  <si>
    <t xml:space="preserve">08 - Área Past. São.Pedro  - Alto Guaramiranga - Canindé </t>
  </si>
  <si>
    <t>Julho/2018</t>
  </si>
  <si>
    <t>Novembro/2018</t>
  </si>
  <si>
    <t xml:space="preserve">   RECEBIDO  EM MAIO/2018</t>
  </si>
  <si>
    <t>MAIO/2018</t>
  </si>
  <si>
    <t>RECEBIDO  DE  01 a  31/05/2018</t>
  </si>
  <si>
    <t>Jan. e Fev./2018</t>
  </si>
  <si>
    <t>Maio/2018</t>
  </si>
  <si>
    <t>Mar. E Abr./2018</t>
  </si>
  <si>
    <t>Jan. a Mai./2018</t>
  </si>
  <si>
    <t xml:space="preserve">08- Paróquia do Carlito Pamplona </t>
  </si>
  <si>
    <t>Nov.Dez.17 e Abr/18</t>
  </si>
  <si>
    <t>Abr. e Mai./2018</t>
  </si>
  <si>
    <t>04- Paróquia de Campos Belo (3/12 - jan. a nov.17)</t>
  </si>
  <si>
    <t>Fev. e Festa+Acordo/18</t>
  </si>
  <si>
    <t>Abr. e Mar./2018</t>
  </si>
  <si>
    <t>1ª+2ªParc-acordo/abr.18</t>
  </si>
  <si>
    <t>Fev. a Abr./2018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</si>
</sst>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2"/>
      <name val="Calibri"/>
      <family val="2"/>
      <scheme val="minor"/>
    </font>
    <font>
      <sz val="10"/>
      <name val="Calibri"/>
      <family val="2"/>
    </font>
    <font>
      <b/>
      <sz val="10"/>
      <color rgb="FFFF0000"/>
      <name val="Calibri"/>
      <family val="2"/>
    </font>
    <font>
      <b/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3">
    <xf numFmtId="0" fontId="0" fillId="0" borderId="0" xfId="0"/>
    <xf numFmtId="164" fontId="2" fillId="0" borderId="10" xfId="1" applyNumberFormat="1" applyFont="1" applyFill="1" applyBorder="1"/>
    <xf numFmtId="49" fontId="3" fillId="0" borderId="10" xfId="1" applyNumberFormat="1" applyFont="1" applyFill="1" applyBorder="1" applyAlignment="1">
      <alignment horizontal="center"/>
    </xf>
    <xf numFmtId="49" fontId="2" fillId="0" borderId="10" xfId="0" applyNumberFormat="1" applyFont="1" applyFill="1" applyBorder="1"/>
    <xf numFmtId="0" fontId="3" fillId="0" borderId="3" xfId="0" applyFont="1" applyFill="1" applyBorder="1"/>
    <xf numFmtId="0" fontId="3" fillId="0" borderId="9" xfId="0" applyFont="1" applyFill="1" applyBorder="1" applyAlignment="1">
      <alignment horizontal="center"/>
    </xf>
    <xf numFmtId="164" fontId="3" fillId="0" borderId="7" xfId="1" applyNumberFormat="1" applyFont="1" applyFill="1" applyBorder="1"/>
    <xf numFmtId="49" fontId="2" fillId="0" borderId="0" xfId="0" applyNumberFormat="1" applyFont="1" applyFill="1" applyBorder="1"/>
    <xf numFmtId="164" fontId="2" fillId="0" borderId="5" xfId="1" applyNumberFormat="1" applyFont="1" applyFill="1" applyBorder="1"/>
    <xf numFmtId="164" fontId="2" fillId="0" borderId="0" xfId="1" applyNumberFormat="1" applyFont="1" applyFill="1" applyBorder="1"/>
    <xf numFmtId="164" fontId="2" fillId="0" borderId="4" xfId="1" applyNumberFormat="1" applyFont="1" applyFill="1" applyBorder="1"/>
    <xf numFmtId="164" fontId="2" fillId="0" borderId="8" xfId="1" applyNumberFormat="1" applyFont="1" applyFill="1" applyBorder="1"/>
    <xf numFmtId="164" fontId="2" fillId="0" borderId="9" xfId="1" applyNumberFormat="1" applyFont="1" applyFill="1" applyBorder="1"/>
    <xf numFmtId="164" fontId="3" fillId="0" borderId="4" xfId="0" applyNumberFormat="1" applyFont="1" applyFill="1" applyBorder="1"/>
    <xf numFmtId="164" fontId="2" fillId="0" borderId="11" xfId="1" applyNumberFormat="1" applyFont="1" applyFill="1" applyBorder="1"/>
    <xf numFmtId="164" fontId="2" fillId="0" borderId="5" xfId="1" applyNumberFormat="1" applyFont="1" applyFill="1" applyBorder="1" applyAlignment="1">
      <alignment horizontal="center"/>
    </xf>
    <xf numFmtId="164" fontId="2" fillId="0" borderId="10" xfId="1" applyNumberFormat="1" applyFont="1" applyFill="1" applyBorder="1" applyAlignment="1">
      <alignment horizontal="center"/>
    </xf>
    <xf numFmtId="0" fontId="3" fillId="0" borderId="9" xfId="0" applyFont="1" applyFill="1" applyBorder="1"/>
    <xf numFmtId="164" fontId="2" fillId="0" borderId="8" xfId="1" applyNumberFormat="1" applyFont="1" applyFill="1" applyBorder="1" applyAlignment="1">
      <alignment horizontal="center"/>
    </xf>
    <xf numFmtId="164" fontId="3" fillId="0" borderId="11" xfId="1" applyNumberFormat="1" applyFont="1" applyFill="1" applyBorder="1"/>
    <xf numFmtId="164" fontId="3" fillId="0" borderId="3" xfId="1" applyNumberFormat="1" applyFont="1" applyFill="1" applyBorder="1" applyAlignment="1">
      <alignment horizontal="center"/>
    </xf>
    <xf numFmtId="164" fontId="2" fillId="0" borderId="6" xfId="1" applyNumberFormat="1" applyFont="1" applyFill="1" applyBorder="1"/>
    <xf numFmtId="164" fontId="2" fillId="0" borderId="8" xfId="0" applyNumberFormat="1" applyFont="1" applyFill="1" applyBorder="1"/>
    <xf numFmtId="164" fontId="2" fillId="0" borderId="9" xfId="0" applyNumberFormat="1" applyFont="1" applyFill="1" applyBorder="1"/>
    <xf numFmtId="164" fontId="3" fillId="0" borderId="6" xfId="1" applyNumberFormat="1" applyFont="1" applyFill="1" applyBorder="1"/>
    <xf numFmtId="0" fontId="2" fillId="0" borderId="9" xfId="0" applyFont="1" applyFill="1" applyBorder="1"/>
    <xf numFmtId="0" fontId="2" fillId="0" borderId="3" xfId="0" applyFont="1" applyFill="1" applyBorder="1"/>
    <xf numFmtId="0" fontId="3" fillId="0" borderId="3" xfId="0" applyFont="1" applyFill="1" applyBorder="1" applyAlignment="1">
      <alignment horizontal="center"/>
    </xf>
    <xf numFmtId="164" fontId="3" fillId="0" borderId="9" xfId="1" applyNumberFormat="1" applyFont="1" applyFill="1" applyBorder="1"/>
    <xf numFmtId="164" fontId="3" fillId="0" borderId="4" xfId="1" applyNumberFormat="1" applyFont="1" applyFill="1" applyBorder="1"/>
    <xf numFmtId="0" fontId="2" fillId="0" borderId="0" xfId="0" applyFont="1" applyFill="1"/>
    <xf numFmtId="0" fontId="2" fillId="0" borderId="3" xfId="0" applyFont="1" applyFill="1" applyBorder="1" applyAlignment="1"/>
    <xf numFmtId="0" fontId="3" fillId="0" borderId="9" xfId="0" applyFont="1" applyFill="1" applyBorder="1" applyAlignment="1"/>
    <xf numFmtId="164" fontId="3" fillId="0" borderId="7" xfId="1" applyNumberFormat="1" applyFont="1" applyFill="1" applyBorder="1" applyAlignment="1"/>
    <xf numFmtId="164" fontId="2" fillId="0" borderId="11" xfId="1" applyNumberFormat="1" applyFont="1" applyFill="1" applyBorder="1" applyAlignment="1"/>
    <xf numFmtId="164" fontId="3" fillId="0" borderId="0" xfId="1" applyNumberFormat="1" applyFont="1" applyFill="1" applyBorder="1" applyAlignment="1"/>
    <xf numFmtId="164" fontId="2" fillId="0" borderId="5" xfId="1" applyNumberFormat="1" applyFont="1" applyFill="1" applyBorder="1" applyAlignment="1"/>
    <xf numFmtId="164" fontId="3" fillId="0" borderId="11" xfId="1" applyNumberFormat="1" applyFont="1" applyFill="1" applyBorder="1" applyAlignment="1"/>
    <xf numFmtId="164" fontId="3" fillId="0" borderId="4" xfId="0" applyNumberFormat="1" applyFont="1" applyFill="1" applyBorder="1" applyAlignment="1"/>
    <xf numFmtId="164" fontId="3" fillId="0" borderId="11" xfId="0" applyNumberFormat="1" applyFont="1" applyFill="1" applyBorder="1" applyAlignment="1"/>
    <xf numFmtId="164" fontId="2" fillId="0" borderId="0" xfId="1" applyNumberFormat="1" applyFont="1" applyFill="1" applyBorder="1" applyAlignment="1"/>
    <xf numFmtId="164" fontId="3" fillId="0" borderId="3" xfId="1" applyNumberFormat="1" applyFont="1" applyFill="1" applyBorder="1" applyAlignment="1"/>
    <xf numFmtId="164" fontId="2" fillId="0" borderId="13" xfId="1" applyNumberFormat="1" applyFont="1" applyFill="1" applyBorder="1" applyAlignment="1"/>
    <xf numFmtId="164" fontId="2" fillId="0" borderId="13" xfId="0" applyNumberFormat="1" applyFont="1" applyFill="1" applyBorder="1" applyAlignment="1"/>
    <xf numFmtId="164" fontId="2" fillId="0" borderId="10" xfId="0" applyNumberFormat="1" applyFont="1" applyFill="1" applyBorder="1" applyAlignment="1"/>
    <xf numFmtId="164" fontId="3" fillId="0" borderId="7" xfId="0" applyNumberFormat="1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2" fillId="0" borderId="0" xfId="0" applyFont="1" applyFill="1" applyAlignment="1"/>
    <xf numFmtId="9" fontId="5" fillId="0" borderId="1" xfId="2" applyFont="1" applyFill="1" applyBorder="1"/>
    <xf numFmtId="0" fontId="3" fillId="0" borderId="2" xfId="0" applyFont="1" applyFill="1" applyBorder="1"/>
    <xf numFmtId="49" fontId="3" fillId="0" borderId="4" xfId="0" applyNumberFormat="1" applyFont="1" applyFill="1" applyBorder="1" applyAlignment="1">
      <alignment horizontal="center"/>
    </xf>
    <xf numFmtId="0" fontId="2" fillId="0" borderId="1" xfId="0" applyFont="1" applyFill="1" applyBorder="1"/>
    <xf numFmtId="9" fontId="6" fillId="0" borderId="5" xfId="2" applyFont="1" applyFill="1" applyBorder="1"/>
    <xf numFmtId="0" fontId="3" fillId="0" borderId="6" xfId="0" applyFont="1" applyFill="1" applyBorder="1" applyAlignment="1">
      <alignment horizontal="center"/>
    </xf>
    <xf numFmtId="0" fontId="3" fillId="0" borderId="1" xfId="0" applyFont="1" applyFill="1" applyBorder="1"/>
    <xf numFmtId="49" fontId="3" fillId="0" borderId="7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9" fontId="6" fillId="0" borderId="4" xfId="2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/>
    </xf>
    <xf numFmtId="9" fontId="5" fillId="0" borderId="0" xfId="2" applyFont="1" applyFill="1" applyBorder="1"/>
    <xf numFmtId="49" fontId="3" fillId="0" borderId="0" xfId="1" applyNumberFormat="1" applyFont="1" applyFill="1" applyBorder="1" applyAlignment="1">
      <alignment horizontal="center"/>
    </xf>
    <xf numFmtId="9" fontId="5" fillId="0" borderId="8" xfId="2" applyFont="1" applyFill="1" applyBorder="1"/>
    <xf numFmtId="49" fontId="3" fillId="0" borderId="8" xfId="1" applyNumberFormat="1" applyFont="1" applyFill="1" applyBorder="1" applyAlignment="1">
      <alignment horizontal="center"/>
    </xf>
    <xf numFmtId="9" fontId="6" fillId="0" borderId="7" xfId="2" applyFont="1" applyFill="1" applyBorder="1"/>
    <xf numFmtId="49" fontId="2" fillId="0" borderId="7" xfId="0" applyNumberFormat="1" applyFont="1" applyFill="1" applyBorder="1"/>
    <xf numFmtId="49" fontId="3" fillId="0" borderId="7" xfId="0" applyNumberFormat="1" applyFont="1" applyFill="1" applyBorder="1"/>
    <xf numFmtId="49" fontId="3" fillId="0" borderId="7" xfId="1" applyNumberFormat="1" applyFont="1" applyFill="1" applyBorder="1" applyAlignment="1">
      <alignment horizontal="center"/>
    </xf>
    <xf numFmtId="49" fontId="3" fillId="0" borderId="1" xfId="0" applyNumberFormat="1" applyFont="1" applyFill="1" applyBorder="1"/>
    <xf numFmtId="9" fontId="5" fillId="0" borderId="11" xfId="2" applyFont="1" applyFill="1" applyBorder="1"/>
    <xf numFmtId="49" fontId="2" fillId="0" borderId="11" xfId="0" applyNumberFormat="1" applyFont="1" applyFill="1" applyBorder="1"/>
    <xf numFmtId="49" fontId="3" fillId="0" borderId="2" xfId="1" applyNumberFormat="1" applyFont="1" applyFill="1" applyBorder="1" applyAlignment="1">
      <alignment horizontal="center"/>
    </xf>
    <xf numFmtId="9" fontId="6" fillId="0" borderId="0" xfId="2" applyFont="1" applyFill="1"/>
    <xf numFmtId="0" fontId="3" fillId="0" borderId="0" xfId="0" applyFont="1" applyFill="1"/>
    <xf numFmtId="0" fontId="2" fillId="0" borderId="12" xfId="0" applyFont="1" applyFill="1" applyBorder="1"/>
    <xf numFmtId="49" fontId="2" fillId="0" borderId="5" xfId="0" applyNumberFormat="1" applyFont="1" applyFill="1" applyBorder="1"/>
    <xf numFmtId="9" fontId="5" fillId="0" borderId="7" xfId="2" applyFont="1" applyFill="1" applyBorder="1"/>
    <xf numFmtId="49" fontId="3" fillId="0" borderId="0" xfId="0" applyNumberFormat="1" applyFont="1" applyFill="1" applyBorder="1"/>
    <xf numFmtId="9" fontId="6" fillId="0" borderId="1" xfId="2" applyFont="1" applyFill="1" applyBorder="1"/>
    <xf numFmtId="49" fontId="3" fillId="0" borderId="5" xfId="1" applyNumberFormat="1" applyFont="1" applyFill="1" applyBorder="1" applyAlignment="1">
      <alignment horizontal="center"/>
    </xf>
    <xf numFmtId="9" fontId="5" fillId="0" borderId="12" xfId="2" applyFont="1" applyFill="1" applyBorder="1"/>
    <xf numFmtId="49" fontId="3" fillId="0" borderId="14" xfId="1" applyNumberFormat="1" applyFont="1" applyFill="1" applyBorder="1" applyAlignment="1">
      <alignment horizontal="center"/>
    </xf>
    <xf numFmtId="9" fontId="6" fillId="0" borderId="2" xfId="2" applyFont="1" applyFill="1" applyBorder="1"/>
    <xf numFmtId="49" fontId="3" fillId="0" borderId="6" xfId="1" applyNumberFormat="1" applyFont="1" applyFill="1" applyBorder="1" applyAlignment="1">
      <alignment horizontal="center"/>
    </xf>
    <xf numFmtId="49" fontId="2" fillId="0" borderId="10" xfId="1" applyNumberFormat="1" applyFont="1" applyFill="1" applyBorder="1"/>
    <xf numFmtId="49" fontId="3" fillId="0" borderId="10" xfId="0" applyNumberFormat="1" applyFont="1" applyFill="1" applyBorder="1"/>
    <xf numFmtId="9" fontId="5" fillId="0" borderId="4" xfId="2" applyFont="1" applyFill="1" applyBorder="1"/>
    <xf numFmtId="49" fontId="3" fillId="0" borderId="4" xfId="1" applyNumberFormat="1" applyFont="1" applyFill="1" applyBorder="1" applyAlignment="1">
      <alignment horizontal="center"/>
    </xf>
    <xf numFmtId="49" fontId="3" fillId="0" borderId="9" xfId="1" applyNumberFormat="1" applyFont="1" applyFill="1" applyBorder="1" applyAlignment="1">
      <alignment horizontal="center"/>
    </xf>
    <xf numFmtId="49" fontId="3" fillId="0" borderId="11" xfId="0" applyNumberFormat="1" applyFont="1" applyFill="1" applyBorder="1"/>
    <xf numFmtId="9" fontId="5" fillId="0" borderId="9" xfId="2" applyFont="1" applyFill="1" applyBorder="1"/>
    <xf numFmtId="49" fontId="3" fillId="0" borderId="11" xfId="1" applyNumberFormat="1" applyFont="1" applyFill="1" applyBorder="1" applyAlignment="1">
      <alignment horizontal="center"/>
    </xf>
    <xf numFmtId="49" fontId="3" fillId="0" borderId="12" xfId="0" applyNumberFormat="1" applyFont="1" applyFill="1" applyBorder="1"/>
    <xf numFmtId="49" fontId="2" fillId="0" borderId="9" xfId="0" applyNumberFormat="1" applyFont="1" applyFill="1" applyBorder="1"/>
    <xf numFmtId="49" fontId="3" fillId="0" borderId="8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9" fontId="5" fillId="0" borderId="0" xfId="2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/>
    </xf>
    <xf numFmtId="49" fontId="2" fillId="0" borderId="13" xfId="0" applyNumberFormat="1" applyFont="1" applyFill="1" applyBorder="1"/>
    <xf numFmtId="49" fontId="2" fillId="0" borderId="2" xfId="0" applyNumberFormat="1" applyFont="1" applyFill="1" applyBorder="1"/>
    <xf numFmtId="49" fontId="2" fillId="0" borderId="1" xfId="0" applyNumberFormat="1" applyFont="1" applyFill="1" applyBorder="1"/>
    <xf numFmtId="49" fontId="3" fillId="0" borderId="2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3" fontId="3" fillId="0" borderId="10" xfId="1" applyFont="1" applyFill="1" applyBorder="1" applyAlignment="1">
      <alignment horizontal="center"/>
    </xf>
    <xf numFmtId="43" fontId="2" fillId="0" borderId="0" xfId="1" applyFont="1" applyFill="1" applyBorder="1"/>
    <xf numFmtId="43" fontId="3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2" fillId="0" borderId="11" xfId="0" applyFont="1" applyFill="1" applyBorder="1"/>
    <xf numFmtId="49" fontId="2" fillId="0" borderId="4" xfId="0" applyNumberFormat="1" applyFont="1" applyFill="1" applyBorder="1" applyAlignment="1">
      <alignment horizontal="center"/>
    </xf>
    <xf numFmtId="0" fontId="3" fillId="0" borderId="7" xfId="0" applyFont="1" applyFill="1" applyBorder="1"/>
    <xf numFmtId="0" fontId="3" fillId="0" borderId="0" xfId="0" applyFont="1" applyFill="1" applyBorder="1"/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9" fontId="6" fillId="0" borderId="4" xfId="2" applyFont="1" applyFill="1" applyBorder="1"/>
    <xf numFmtId="0" fontId="3" fillId="0" borderId="2" xfId="0" applyFont="1" applyFill="1" applyBorder="1" applyAlignment="1">
      <alignment horizontal="center"/>
    </xf>
    <xf numFmtId="9" fontId="2" fillId="0" borderId="10" xfId="0" applyNumberFormat="1" applyFont="1" applyFill="1" applyBorder="1" applyAlignment="1">
      <alignment horizontal="center"/>
    </xf>
    <xf numFmtId="9" fontId="2" fillId="0" borderId="0" xfId="0" applyNumberFormat="1" applyFont="1" applyFill="1" applyBorder="1" applyAlignment="1">
      <alignment horizontal="center"/>
    </xf>
    <xf numFmtId="9" fontId="2" fillId="0" borderId="4" xfId="0" applyNumberFormat="1" applyFont="1" applyFill="1" applyBorder="1" applyAlignment="1">
      <alignment horizontal="center"/>
    </xf>
    <xf numFmtId="0" fontId="3" fillId="0" borderId="11" xfId="0" applyFont="1" applyFill="1" applyBorder="1"/>
    <xf numFmtId="49" fontId="2" fillId="0" borderId="0" xfId="1" applyNumberFormat="1" applyFont="1" applyFill="1" applyBorder="1" applyAlignment="1">
      <alignment horizontal="center"/>
    </xf>
    <xf numFmtId="9" fontId="5" fillId="0" borderId="0" xfId="2" applyFont="1" applyFill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/>
    <xf numFmtId="9" fontId="5" fillId="0" borderId="13" xfId="2" applyFont="1" applyFill="1" applyBorder="1"/>
    <xf numFmtId="9" fontId="2" fillId="0" borderId="0" xfId="2" applyFont="1" applyFill="1" applyBorder="1"/>
    <xf numFmtId="0" fontId="8" fillId="0" borderId="0" xfId="0" applyFont="1" applyFill="1"/>
    <xf numFmtId="17" fontId="4" fillId="0" borderId="0" xfId="0" applyNumberFormat="1" applyFont="1" applyFill="1"/>
    <xf numFmtId="164" fontId="2" fillId="0" borderId="6" xfId="1" applyNumberFormat="1" applyFont="1" applyFill="1" applyBorder="1" applyAlignment="1">
      <alignment horizontal="center"/>
    </xf>
    <xf numFmtId="49" fontId="3" fillId="0" borderId="13" xfId="0" applyNumberFormat="1" applyFont="1" applyFill="1" applyBorder="1"/>
    <xf numFmtId="164" fontId="2" fillId="0" borderId="10" xfId="1" applyNumberFormat="1" applyFont="1" applyFill="1" applyBorder="1" applyAlignment="1">
      <alignment horizontal="right"/>
    </xf>
    <xf numFmtId="9" fontId="9" fillId="0" borderId="0" xfId="2" applyFont="1" applyFill="1" applyBorder="1"/>
    <xf numFmtId="164" fontId="3" fillId="0" borderId="0" xfId="0" applyNumberFormat="1" applyFont="1" applyFill="1" applyBorder="1"/>
    <xf numFmtId="164" fontId="3" fillId="0" borderId="7" xfId="0" applyNumberFormat="1" applyFont="1" applyFill="1" applyBorder="1"/>
    <xf numFmtId="43" fontId="3" fillId="0" borderId="0" xfId="1" applyFont="1" applyFill="1" applyBorder="1" applyAlignment="1">
      <alignment horizontal="center"/>
    </xf>
    <xf numFmtId="49" fontId="2" fillId="0" borderId="4" xfId="0" applyNumberFormat="1" applyFont="1" applyFill="1" applyBorder="1"/>
    <xf numFmtId="49" fontId="2" fillId="0" borderId="10" xfId="0" applyNumberFormat="1" applyFont="1" applyFill="1" applyBorder="1" applyAlignment="1">
      <alignment horizontal="left"/>
    </xf>
    <xf numFmtId="49" fontId="3" fillId="0" borderId="10" xfId="1" applyNumberFormat="1" applyFont="1" applyFill="1" applyBorder="1"/>
    <xf numFmtId="16" fontId="4" fillId="0" borderId="0" xfId="0" applyNumberFormat="1" applyFont="1" applyFill="1"/>
    <xf numFmtId="43" fontId="3" fillId="0" borderId="13" xfId="1" applyFont="1" applyFill="1" applyBorder="1" applyAlignment="1">
      <alignment horizontal="center"/>
    </xf>
    <xf numFmtId="49" fontId="3" fillId="0" borderId="4" xfId="0" applyNumberFormat="1" applyFont="1" applyFill="1" applyBorder="1"/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50"/>
  <sheetViews>
    <sheetView tabSelected="1" topLeftCell="B13" zoomScaleNormal="100" workbookViewId="0">
      <selection activeCell="G13" sqref="G13"/>
    </sheetView>
  </sheetViews>
  <sheetFormatPr defaultRowHeight="15" x14ac:dyDescent="0.25"/>
  <cols>
    <col min="1" max="1" width="45.42578125" style="125" customWidth="1"/>
    <col min="2" max="2" width="17.85546875" style="125" customWidth="1"/>
    <col min="3" max="3" width="18.28515625" style="125" customWidth="1"/>
    <col min="4" max="4" width="16" style="125" customWidth="1"/>
    <col min="5" max="5" width="4.5703125" style="125" customWidth="1"/>
    <col min="6" max="6" width="19.140625" style="125" customWidth="1"/>
    <col min="7" max="7" width="18.140625" style="125" customWidth="1"/>
    <col min="8" max="8" width="16.42578125" style="125" customWidth="1"/>
    <col min="9" max="10" width="13.7109375" style="125" customWidth="1"/>
    <col min="11" max="16384" width="9.140625" style="125"/>
  </cols>
  <sheetData>
    <row r="1" spans="1:9" ht="15.75" x14ac:dyDescent="0.25">
      <c r="A1" s="49" t="s">
        <v>0</v>
      </c>
      <c r="B1" s="50" t="s">
        <v>1</v>
      </c>
      <c r="C1" s="50"/>
      <c r="D1" s="4"/>
      <c r="E1" s="51"/>
      <c r="F1" s="52"/>
      <c r="G1" s="50" t="s">
        <v>2</v>
      </c>
      <c r="H1" s="31"/>
    </row>
    <row r="2" spans="1:9" ht="15.75" x14ac:dyDescent="0.25">
      <c r="A2" s="53" t="s">
        <v>3</v>
      </c>
      <c r="B2" s="54" t="s">
        <v>4</v>
      </c>
      <c r="C2" s="55" t="s">
        <v>239</v>
      </c>
      <c r="D2" s="4"/>
      <c r="E2" s="56" t="s">
        <v>160</v>
      </c>
      <c r="F2" s="57" t="s">
        <v>4</v>
      </c>
      <c r="G2" s="55" t="s">
        <v>239</v>
      </c>
      <c r="H2" s="4"/>
    </row>
    <row r="3" spans="1:9" ht="15.75" x14ac:dyDescent="0.25">
      <c r="A3" s="58" t="s">
        <v>5</v>
      </c>
      <c r="B3" s="59" t="s">
        <v>6</v>
      </c>
      <c r="C3" s="60" t="s">
        <v>7</v>
      </c>
      <c r="D3" s="5" t="s">
        <v>8</v>
      </c>
      <c r="E3" s="61"/>
      <c r="F3" s="60" t="s">
        <v>6</v>
      </c>
      <c r="G3" s="60" t="s">
        <v>7</v>
      </c>
      <c r="H3" s="32" t="s">
        <v>8</v>
      </c>
    </row>
    <row r="4" spans="1:9" ht="15.75" x14ac:dyDescent="0.25">
      <c r="A4" s="62" t="s">
        <v>9</v>
      </c>
      <c r="B4" s="3" t="s">
        <v>235</v>
      </c>
      <c r="C4" s="3" t="s">
        <v>235</v>
      </c>
      <c r="D4" s="16">
        <v>5115.3999999999996</v>
      </c>
      <c r="E4" s="63" t="s">
        <v>162</v>
      </c>
      <c r="F4" s="3" t="s">
        <v>235</v>
      </c>
      <c r="G4" s="3" t="s">
        <v>235</v>
      </c>
      <c r="H4" s="16">
        <v>2557.6999999999998</v>
      </c>
    </row>
    <row r="5" spans="1:9" ht="15.75" x14ac:dyDescent="0.25">
      <c r="A5" s="62" t="s">
        <v>10</v>
      </c>
      <c r="B5" s="3" t="s">
        <v>235</v>
      </c>
      <c r="C5" s="3" t="s">
        <v>235</v>
      </c>
      <c r="D5" s="16">
        <v>1135.5999999999999</v>
      </c>
      <c r="E5" s="63" t="s">
        <v>161</v>
      </c>
      <c r="F5" s="3" t="s">
        <v>235</v>
      </c>
      <c r="G5" s="3" t="s">
        <v>235</v>
      </c>
      <c r="H5" s="16">
        <v>340.68</v>
      </c>
    </row>
    <row r="6" spans="1:9" ht="15.75" x14ac:dyDescent="0.25">
      <c r="A6" s="62" t="s">
        <v>170</v>
      </c>
      <c r="B6" s="3" t="s">
        <v>243</v>
      </c>
      <c r="C6" s="3" t="s">
        <v>248</v>
      </c>
      <c r="D6" s="16">
        <f>1103.9+2969.49</f>
        <v>4073.39</v>
      </c>
      <c r="E6" s="63" t="s">
        <v>161</v>
      </c>
      <c r="F6" s="3" t="s">
        <v>243</v>
      </c>
      <c r="G6" s="3" t="s">
        <v>248</v>
      </c>
      <c r="H6" s="16">
        <f>551.95+1484.75</f>
        <v>2036.7</v>
      </c>
    </row>
    <row r="7" spans="1:9" ht="15.75" x14ac:dyDescent="0.25">
      <c r="A7" s="62" t="s">
        <v>11</v>
      </c>
      <c r="B7" s="3" t="s">
        <v>233</v>
      </c>
      <c r="C7" s="3"/>
      <c r="D7" s="16"/>
      <c r="E7" s="63" t="s">
        <v>162</v>
      </c>
      <c r="F7" s="3" t="s">
        <v>233</v>
      </c>
      <c r="G7" s="3"/>
      <c r="H7" s="16"/>
    </row>
    <row r="8" spans="1:9" ht="15.75" x14ac:dyDescent="0.25">
      <c r="A8" s="62" t="s">
        <v>229</v>
      </c>
      <c r="B8" s="3" t="s">
        <v>235</v>
      </c>
      <c r="C8" s="3" t="s">
        <v>235</v>
      </c>
      <c r="D8" s="132">
        <v>3731.8</v>
      </c>
      <c r="E8" s="63" t="s">
        <v>161</v>
      </c>
      <c r="F8" s="3" t="s">
        <v>235</v>
      </c>
      <c r="G8" s="3" t="s">
        <v>235</v>
      </c>
      <c r="H8" s="132">
        <v>1119.54</v>
      </c>
    </row>
    <row r="9" spans="1:9" ht="15.75" x14ac:dyDescent="0.25">
      <c r="A9" s="62" t="s">
        <v>12</v>
      </c>
      <c r="B9" s="3" t="s">
        <v>235</v>
      </c>
      <c r="C9" s="3" t="s">
        <v>235</v>
      </c>
      <c r="D9" s="132">
        <v>2842.7</v>
      </c>
      <c r="E9" s="63" t="s">
        <v>161</v>
      </c>
      <c r="F9" s="3" t="s">
        <v>235</v>
      </c>
      <c r="G9" s="3" t="s">
        <v>235</v>
      </c>
      <c r="H9" s="132">
        <v>852.81</v>
      </c>
    </row>
    <row r="10" spans="1:9" ht="15.75" x14ac:dyDescent="0.25">
      <c r="A10" s="62" t="s">
        <v>13</v>
      </c>
      <c r="B10" s="3" t="s">
        <v>243</v>
      </c>
      <c r="C10" s="3" t="s">
        <v>243</v>
      </c>
      <c r="D10" s="132">
        <v>24448.400000000001</v>
      </c>
      <c r="E10" s="63" t="s">
        <v>162</v>
      </c>
      <c r="F10" s="3" t="s">
        <v>243</v>
      </c>
      <c r="G10" s="3" t="s">
        <v>243</v>
      </c>
      <c r="H10" s="132">
        <v>12224.2</v>
      </c>
    </row>
    <row r="11" spans="1:9" ht="15.75" x14ac:dyDescent="0.25">
      <c r="A11" s="62" t="s">
        <v>215</v>
      </c>
      <c r="B11" s="87" t="s">
        <v>213</v>
      </c>
      <c r="C11" s="3"/>
      <c r="D11" s="132"/>
      <c r="E11" s="63" t="s">
        <v>162</v>
      </c>
      <c r="F11" s="3" t="s">
        <v>213</v>
      </c>
      <c r="G11" s="3"/>
      <c r="H11" s="132"/>
    </row>
    <row r="12" spans="1:9" ht="15.75" x14ac:dyDescent="0.25">
      <c r="A12" s="62" t="s">
        <v>200</v>
      </c>
      <c r="B12" s="3" t="s">
        <v>235</v>
      </c>
      <c r="C12" s="3" t="s">
        <v>235</v>
      </c>
      <c r="D12" s="132">
        <v>5306</v>
      </c>
      <c r="E12" s="63" t="s">
        <v>162</v>
      </c>
      <c r="F12" s="3" t="s">
        <v>235</v>
      </c>
      <c r="G12" s="3" t="s">
        <v>235</v>
      </c>
      <c r="H12" s="132">
        <v>2653</v>
      </c>
      <c r="I12" s="128"/>
    </row>
    <row r="13" spans="1:9" ht="15.75" x14ac:dyDescent="0.25">
      <c r="A13" s="62" t="s">
        <v>14</v>
      </c>
      <c r="B13" s="3" t="s">
        <v>231</v>
      </c>
      <c r="C13" s="3"/>
      <c r="D13" s="132"/>
      <c r="E13" s="63" t="s">
        <v>162</v>
      </c>
      <c r="F13" s="3" t="s">
        <v>231</v>
      </c>
      <c r="G13" s="3"/>
      <c r="H13" s="132"/>
    </row>
    <row r="14" spans="1:9" ht="15.75" x14ac:dyDescent="0.25">
      <c r="A14" s="62" t="s">
        <v>15</v>
      </c>
      <c r="B14" s="87" t="s">
        <v>216</v>
      </c>
      <c r="C14" s="3"/>
      <c r="D14" s="132"/>
      <c r="E14" s="63" t="s">
        <v>162</v>
      </c>
      <c r="F14" s="3" t="s">
        <v>216</v>
      </c>
      <c r="G14" s="3"/>
      <c r="H14" s="132"/>
    </row>
    <row r="15" spans="1:9" ht="15.75" x14ac:dyDescent="0.25">
      <c r="A15" s="62" t="s">
        <v>16</v>
      </c>
      <c r="B15" s="3" t="s">
        <v>235</v>
      </c>
      <c r="C15" s="3" t="s">
        <v>235</v>
      </c>
      <c r="D15" s="132">
        <v>2023.6</v>
      </c>
      <c r="E15" s="63" t="s">
        <v>163</v>
      </c>
      <c r="F15" s="3"/>
      <c r="G15" s="3"/>
      <c r="H15" s="132"/>
    </row>
    <row r="16" spans="1:9" ht="15.75" x14ac:dyDescent="0.25">
      <c r="A16" s="62" t="s">
        <v>17</v>
      </c>
      <c r="B16" s="3" t="s">
        <v>235</v>
      </c>
      <c r="C16" s="3" t="s">
        <v>235</v>
      </c>
      <c r="D16" s="132">
        <v>15915.91</v>
      </c>
      <c r="E16" s="63" t="s">
        <v>162</v>
      </c>
      <c r="F16" s="3" t="s">
        <v>235</v>
      </c>
      <c r="G16" s="3" t="s">
        <v>235</v>
      </c>
      <c r="H16" s="132">
        <v>7957.95</v>
      </c>
    </row>
    <row r="17" spans="1:11 16384:16384" ht="15.75" x14ac:dyDescent="0.25">
      <c r="A17" s="62" t="s">
        <v>171</v>
      </c>
      <c r="B17" s="3" t="s">
        <v>235</v>
      </c>
      <c r="C17" s="3" t="s">
        <v>235</v>
      </c>
      <c r="D17" s="132">
        <v>2992</v>
      </c>
      <c r="E17" s="63" t="s">
        <v>162</v>
      </c>
      <c r="F17" s="3" t="s">
        <v>235</v>
      </c>
      <c r="G17" s="3" t="s">
        <v>235</v>
      </c>
      <c r="H17" s="132">
        <v>1495</v>
      </c>
    </row>
    <row r="18" spans="1:11 16384:16384" ht="15.75" x14ac:dyDescent="0.25">
      <c r="A18" s="62" t="s">
        <v>18</v>
      </c>
      <c r="B18" s="3" t="s">
        <v>235</v>
      </c>
      <c r="C18" s="3" t="s">
        <v>235</v>
      </c>
      <c r="D18" s="132">
        <v>2992.71</v>
      </c>
      <c r="E18" s="63" t="s">
        <v>161</v>
      </c>
      <c r="F18" s="3" t="s">
        <v>235</v>
      </c>
      <c r="G18" s="3" t="s">
        <v>235</v>
      </c>
      <c r="H18" s="132">
        <v>1496.36</v>
      </c>
    </row>
    <row r="19" spans="1:11 16384:16384" ht="15.75" x14ac:dyDescent="0.25">
      <c r="A19" s="62" t="s">
        <v>19</v>
      </c>
      <c r="B19" s="3" t="s">
        <v>235</v>
      </c>
      <c r="C19" s="3" t="s">
        <v>235</v>
      </c>
      <c r="D19" s="132">
        <v>2255.8000000000002</v>
      </c>
      <c r="E19" s="63" t="s">
        <v>161</v>
      </c>
      <c r="F19" s="3" t="s">
        <v>235</v>
      </c>
      <c r="G19" s="3" t="s">
        <v>235</v>
      </c>
      <c r="H19" s="132">
        <v>676.74</v>
      </c>
      <c r="K19" s="125" t="s">
        <v>42</v>
      </c>
    </row>
    <row r="20" spans="1:11 16384:16384" ht="15.75" x14ac:dyDescent="0.25">
      <c r="A20" s="62" t="s">
        <v>20</v>
      </c>
      <c r="B20" s="3" t="s">
        <v>235</v>
      </c>
      <c r="C20" s="3" t="s">
        <v>235</v>
      </c>
      <c r="D20" s="132">
        <v>6514.22</v>
      </c>
      <c r="E20" s="63" t="s">
        <v>162</v>
      </c>
      <c r="F20" s="3" t="s">
        <v>235</v>
      </c>
      <c r="G20" s="3" t="s">
        <v>235</v>
      </c>
      <c r="H20" s="132">
        <v>3257.11</v>
      </c>
      <c r="XFD20" s="3"/>
    </row>
    <row r="21" spans="1:11 16384:16384" ht="15.75" x14ac:dyDescent="0.25">
      <c r="A21" s="62" t="s">
        <v>21</v>
      </c>
      <c r="B21" s="3" t="s">
        <v>235</v>
      </c>
      <c r="C21" s="3" t="s">
        <v>235</v>
      </c>
      <c r="D21" s="1">
        <v>4661.3100000000004</v>
      </c>
      <c r="E21" s="63" t="s">
        <v>163</v>
      </c>
      <c r="F21" s="3"/>
      <c r="G21" s="3"/>
      <c r="H21" s="1"/>
    </row>
    <row r="22" spans="1:11 16384:16384" ht="15.75" x14ac:dyDescent="0.25">
      <c r="A22" s="62" t="s">
        <v>22</v>
      </c>
      <c r="B22" s="3" t="s">
        <v>235</v>
      </c>
      <c r="C22" s="3" t="s">
        <v>235</v>
      </c>
      <c r="D22" s="1">
        <v>2975</v>
      </c>
      <c r="E22" s="63" t="s">
        <v>162</v>
      </c>
      <c r="F22" s="3" t="s">
        <v>235</v>
      </c>
      <c r="G22" s="3" t="s">
        <v>235</v>
      </c>
      <c r="H22" s="1">
        <v>1487.5</v>
      </c>
    </row>
    <row r="23" spans="1:11 16384:16384" ht="15.75" x14ac:dyDescent="0.25">
      <c r="A23" s="62" t="s">
        <v>23</v>
      </c>
      <c r="B23" s="3" t="s">
        <v>235</v>
      </c>
      <c r="C23" s="3" t="s">
        <v>235</v>
      </c>
      <c r="D23" s="1">
        <v>3858.48</v>
      </c>
      <c r="E23" s="63" t="s">
        <v>161</v>
      </c>
      <c r="F23" s="3" t="s">
        <v>235</v>
      </c>
      <c r="G23" s="3" t="s">
        <v>235</v>
      </c>
      <c r="H23" s="1">
        <v>1157.54</v>
      </c>
    </row>
    <row r="24" spans="1:11 16384:16384" ht="15.75" x14ac:dyDescent="0.25">
      <c r="A24" s="62" t="s">
        <v>24</v>
      </c>
      <c r="B24" s="3" t="s">
        <v>235</v>
      </c>
      <c r="C24" s="3" t="s">
        <v>235</v>
      </c>
      <c r="D24" s="1">
        <v>6581.04</v>
      </c>
      <c r="E24" s="63" t="s">
        <v>162</v>
      </c>
      <c r="F24" s="3" t="s">
        <v>235</v>
      </c>
      <c r="G24" s="3" t="s">
        <v>235</v>
      </c>
      <c r="H24" s="1">
        <v>3290.52</v>
      </c>
    </row>
    <row r="25" spans="1:11 16384:16384" ht="15.75" x14ac:dyDescent="0.25">
      <c r="A25" s="62" t="s">
        <v>25</v>
      </c>
      <c r="B25" s="3" t="s">
        <v>235</v>
      </c>
      <c r="C25" s="3" t="s">
        <v>244</v>
      </c>
      <c r="D25" s="1">
        <v>2083.71</v>
      </c>
      <c r="E25" s="63" t="s">
        <v>161</v>
      </c>
      <c r="F25" s="3" t="s">
        <v>235</v>
      </c>
      <c r="G25" s="3" t="s">
        <v>244</v>
      </c>
      <c r="H25" s="1">
        <v>625.11</v>
      </c>
      <c r="XFD25" s="3"/>
    </row>
    <row r="26" spans="1:11 16384:16384" ht="15.75" x14ac:dyDescent="0.25">
      <c r="A26" s="62" t="s">
        <v>195</v>
      </c>
      <c r="B26" s="87" t="s">
        <v>214</v>
      </c>
      <c r="C26" s="104"/>
      <c r="D26" s="1"/>
      <c r="E26" s="2" t="s">
        <v>161</v>
      </c>
      <c r="F26" s="87" t="s">
        <v>214</v>
      </c>
      <c r="G26" s="104"/>
      <c r="H26" s="1"/>
    </row>
    <row r="27" spans="1:11 16384:16384" ht="15.75" x14ac:dyDescent="0.25">
      <c r="A27" s="64" t="s">
        <v>196</v>
      </c>
      <c r="B27" s="3" t="s">
        <v>235</v>
      </c>
      <c r="C27" s="3" t="s">
        <v>235</v>
      </c>
      <c r="D27" s="1">
        <v>975</v>
      </c>
      <c r="E27" s="65" t="s">
        <v>161</v>
      </c>
      <c r="F27" s="3" t="s">
        <v>235</v>
      </c>
      <c r="G27" s="3" t="s">
        <v>235</v>
      </c>
      <c r="H27" s="1">
        <v>292.5</v>
      </c>
      <c r="XFD27" s="129"/>
    </row>
    <row r="28" spans="1:11 16384:16384" ht="15.75" x14ac:dyDescent="0.25">
      <c r="A28" s="62" t="s">
        <v>221</v>
      </c>
      <c r="B28" s="3" t="s">
        <v>235</v>
      </c>
      <c r="C28" s="3" t="s">
        <v>235</v>
      </c>
      <c r="D28" s="1">
        <v>1194.5999999999999</v>
      </c>
      <c r="E28" s="63" t="s">
        <v>161</v>
      </c>
      <c r="F28" s="3" t="s">
        <v>235</v>
      </c>
      <c r="G28" s="3" t="s">
        <v>235</v>
      </c>
      <c r="H28" s="1">
        <v>358.38</v>
      </c>
    </row>
    <row r="29" spans="1:11 16384:16384" ht="15.75" x14ac:dyDescent="0.25">
      <c r="A29" s="62" t="s">
        <v>222</v>
      </c>
      <c r="B29" s="3" t="s">
        <v>210</v>
      </c>
      <c r="C29" s="138"/>
      <c r="D29" s="1"/>
      <c r="E29" s="63" t="s">
        <v>161</v>
      </c>
      <c r="F29" s="3" t="s">
        <v>210</v>
      </c>
      <c r="G29" s="138"/>
      <c r="H29" s="1"/>
    </row>
    <row r="30" spans="1:11 16384:16384" ht="15.75" x14ac:dyDescent="0.25">
      <c r="A30" s="66"/>
      <c r="B30" s="67"/>
      <c r="C30" s="68" t="s">
        <v>26</v>
      </c>
      <c r="D30" s="6">
        <f>SUM(D4:D29)</f>
        <v>101676.67000000001</v>
      </c>
      <c r="E30" s="69"/>
      <c r="F30" s="67"/>
      <c r="G30" s="70" t="s">
        <v>26</v>
      </c>
      <c r="H30" s="33">
        <f>SUM(H4:H29)</f>
        <v>43879.34</v>
      </c>
    </row>
    <row r="31" spans="1:11 16384:16384" ht="15.75" x14ac:dyDescent="0.25">
      <c r="A31" s="71"/>
      <c r="B31" s="72"/>
      <c r="C31" s="72"/>
      <c r="D31" s="7"/>
      <c r="E31" s="14"/>
      <c r="F31" s="73"/>
      <c r="G31" s="7"/>
      <c r="H31" s="34"/>
    </row>
    <row r="32" spans="1:11 16384:16384" ht="15.75" x14ac:dyDescent="0.25">
      <c r="A32" s="74" t="s">
        <v>0</v>
      </c>
      <c r="B32" s="75" t="s">
        <v>1</v>
      </c>
      <c r="C32" s="75"/>
      <c r="D32" s="4"/>
      <c r="E32" s="51"/>
      <c r="F32" s="76"/>
      <c r="G32" s="50" t="s">
        <v>2</v>
      </c>
      <c r="H32" s="31"/>
    </row>
    <row r="33" spans="1:11 16384:16384" ht="15.75" x14ac:dyDescent="0.25">
      <c r="A33" s="53" t="s">
        <v>27</v>
      </c>
      <c r="B33" s="54" t="s">
        <v>4</v>
      </c>
      <c r="C33" s="55" t="s">
        <v>239</v>
      </c>
      <c r="D33" s="4"/>
      <c r="E33" s="56" t="s">
        <v>160</v>
      </c>
      <c r="F33" s="57" t="s">
        <v>4</v>
      </c>
      <c r="G33" s="55" t="s">
        <v>239</v>
      </c>
      <c r="H33" s="4"/>
    </row>
    <row r="34" spans="1:11 16384:16384" ht="15.75" x14ac:dyDescent="0.25">
      <c r="A34" s="58" t="s">
        <v>28</v>
      </c>
      <c r="B34" s="59" t="s">
        <v>6</v>
      </c>
      <c r="C34" s="60" t="s">
        <v>7</v>
      </c>
      <c r="D34" s="5" t="s">
        <v>8</v>
      </c>
      <c r="E34" s="61"/>
      <c r="F34" s="60" t="s">
        <v>6</v>
      </c>
      <c r="G34" s="60" t="s">
        <v>7</v>
      </c>
      <c r="H34" s="32" t="s">
        <v>8</v>
      </c>
    </row>
    <row r="35" spans="1:11 16384:16384" ht="15.75" x14ac:dyDescent="0.25">
      <c r="A35" s="62" t="s">
        <v>29</v>
      </c>
      <c r="B35" s="87" t="s">
        <v>226</v>
      </c>
      <c r="C35" s="3"/>
      <c r="D35" s="1"/>
      <c r="E35" s="2" t="s">
        <v>161</v>
      </c>
      <c r="F35" s="3" t="s">
        <v>226</v>
      </c>
      <c r="G35" s="3"/>
      <c r="H35" s="1"/>
    </row>
    <row r="36" spans="1:11 16384:16384" ht="15.75" x14ac:dyDescent="0.25">
      <c r="A36" s="62" t="s">
        <v>30</v>
      </c>
      <c r="B36" s="3" t="s">
        <v>235</v>
      </c>
      <c r="C36" s="3" t="s">
        <v>235</v>
      </c>
      <c r="D36" s="1">
        <v>3503.58</v>
      </c>
      <c r="E36" s="2" t="s">
        <v>162</v>
      </c>
      <c r="F36" s="3" t="s">
        <v>235</v>
      </c>
      <c r="G36" s="3" t="s">
        <v>235</v>
      </c>
      <c r="H36" s="1">
        <v>1751.79</v>
      </c>
    </row>
    <row r="37" spans="1:11 16384:16384" ht="15.75" x14ac:dyDescent="0.25">
      <c r="A37" s="62" t="s">
        <v>209</v>
      </c>
      <c r="B37" s="87" t="s">
        <v>220</v>
      </c>
      <c r="C37" s="3"/>
      <c r="D37" s="1"/>
      <c r="E37" s="2" t="s">
        <v>163</v>
      </c>
      <c r="F37" s="3"/>
      <c r="G37" s="3"/>
      <c r="H37" s="1"/>
    </row>
    <row r="38" spans="1:11 16384:16384" ht="15.75" x14ac:dyDescent="0.25">
      <c r="A38" s="62" t="s">
        <v>31</v>
      </c>
      <c r="B38" s="3" t="s">
        <v>226</v>
      </c>
      <c r="C38" s="3"/>
      <c r="D38" s="1"/>
      <c r="E38" s="2" t="s">
        <v>161</v>
      </c>
      <c r="F38" s="3" t="s">
        <v>226</v>
      </c>
      <c r="G38" s="3"/>
      <c r="H38" s="1"/>
    </row>
    <row r="39" spans="1:11 16384:16384" ht="15.75" x14ac:dyDescent="0.25">
      <c r="A39" s="62" t="s">
        <v>32</v>
      </c>
      <c r="B39" s="87" t="s">
        <v>238</v>
      </c>
      <c r="C39" s="87"/>
      <c r="D39" s="1"/>
      <c r="E39" s="2" t="s">
        <v>161</v>
      </c>
      <c r="F39" s="87" t="s">
        <v>238</v>
      </c>
      <c r="G39" s="87"/>
      <c r="H39" s="1"/>
    </row>
    <row r="40" spans="1:11 16384:16384" ht="15.75" x14ac:dyDescent="0.25">
      <c r="A40" s="62" t="s">
        <v>33</v>
      </c>
      <c r="B40" s="3" t="s">
        <v>233</v>
      </c>
      <c r="C40" s="3" t="s">
        <v>233</v>
      </c>
      <c r="D40" s="1">
        <v>9890.43</v>
      </c>
      <c r="E40" s="2" t="s">
        <v>161</v>
      </c>
      <c r="F40" s="3" t="s">
        <v>233</v>
      </c>
      <c r="G40" s="3" t="s">
        <v>233</v>
      </c>
      <c r="H40" s="1">
        <v>2967.13</v>
      </c>
      <c r="K40" s="125" t="s">
        <v>42</v>
      </c>
    </row>
    <row r="41" spans="1:11 16384:16384" ht="15.75" x14ac:dyDescent="0.25">
      <c r="A41" s="62" t="s">
        <v>34</v>
      </c>
      <c r="B41" s="3" t="s">
        <v>233</v>
      </c>
      <c r="C41" s="3" t="s">
        <v>233</v>
      </c>
      <c r="D41" s="1">
        <v>3529.4</v>
      </c>
      <c r="E41" s="2" t="s">
        <v>161</v>
      </c>
      <c r="F41" s="3" t="s">
        <v>233</v>
      </c>
      <c r="G41" s="3" t="s">
        <v>233</v>
      </c>
      <c r="H41" s="1">
        <v>1058.82</v>
      </c>
      <c r="XFD41" s="3"/>
    </row>
    <row r="42" spans="1:11 16384:16384" ht="15.75" x14ac:dyDescent="0.25">
      <c r="A42" s="62" t="s">
        <v>35</v>
      </c>
      <c r="B42" s="3" t="s">
        <v>235</v>
      </c>
      <c r="C42" s="3" t="s">
        <v>235</v>
      </c>
      <c r="D42" s="1">
        <v>3456.46</v>
      </c>
      <c r="E42" s="2" t="s">
        <v>162</v>
      </c>
      <c r="F42" s="3" t="s">
        <v>235</v>
      </c>
      <c r="G42" s="3" t="s">
        <v>235</v>
      </c>
      <c r="H42" s="1">
        <v>1036.93</v>
      </c>
    </row>
    <row r="43" spans="1:11 16384:16384" ht="15.75" x14ac:dyDescent="0.25">
      <c r="A43" s="62" t="s">
        <v>36</v>
      </c>
      <c r="B43" s="87" t="s">
        <v>220</v>
      </c>
      <c r="C43" s="3"/>
      <c r="D43" s="1"/>
      <c r="E43" s="2" t="s">
        <v>162</v>
      </c>
      <c r="F43" s="3" t="s">
        <v>220</v>
      </c>
      <c r="G43" s="3"/>
      <c r="H43" s="1"/>
    </row>
    <row r="44" spans="1:11 16384:16384" ht="15.75" x14ac:dyDescent="0.25">
      <c r="A44" s="62" t="s">
        <v>37</v>
      </c>
      <c r="B44" s="3" t="s">
        <v>235</v>
      </c>
      <c r="C44" s="3" t="s">
        <v>235</v>
      </c>
      <c r="D44" s="1">
        <v>7545.33</v>
      </c>
      <c r="E44" s="2" t="s">
        <v>161</v>
      </c>
      <c r="F44" s="3" t="s">
        <v>235</v>
      </c>
      <c r="G44" s="3" t="s">
        <v>235</v>
      </c>
      <c r="H44" s="1">
        <v>3772.67</v>
      </c>
    </row>
    <row r="45" spans="1:11 16384:16384" ht="15.75" x14ac:dyDescent="0.25">
      <c r="A45" s="62" t="s">
        <v>38</v>
      </c>
      <c r="B45" s="3" t="s">
        <v>233</v>
      </c>
      <c r="C45" s="3" t="s">
        <v>233</v>
      </c>
      <c r="D45" s="1">
        <v>4831.3500000000004</v>
      </c>
      <c r="E45" s="2" t="s">
        <v>161</v>
      </c>
      <c r="F45" s="3" t="s">
        <v>233</v>
      </c>
      <c r="G45" s="3" t="s">
        <v>233</v>
      </c>
      <c r="H45" s="1">
        <v>1449.41</v>
      </c>
    </row>
    <row r="46" spans="1:11 16384:16384" ht="15.75" x14ac:dyDescent="0.25">
      <c r="A46" s="62" t="s">
        <v>39</v>
      </c>
      <c r="B46" s="3" t="s">
        <v>226</v>
      </c>
      <c r="C46" s="3"/>
      <c r="D46" s="1"/>
      <c r="E46" s="2" t="s">
        <v>162</v>
      </c>
      <c r="F46" s="3" t="s">
        <v>226</v>
      </c>
      <c r="G46" s="3"/>
      <c r="H46" s="1"/>
    </row>
    <row r="47" spans="1:11 16384:16384" ht="15.75" x14ac:dyDescent="0.25">
      <c r="A47" s="62" t="s">
        <v>40</v>
      </c>
      <c r="B47" s="3" t="s">
        <v>235</v>
      </c>
      <c r="C47" s="3" t="s">
        <v>235</v>
      </c>
      <c r="D47" s="1">
        <v>2518.6</v>
      </c>
      <c r="E47" s="2" t="s">
        <v>161</v>
      </c>
      <c r="F47" s="3" t="s">
        <v>235</v>
      </c>
      <c r="G47" s="3" t="s">
        <v>235</v>
      </c>
      <c r="H47" s="1">
        <v>755.58</v>
      </c>
    </row>
    <row r="48" spans="1:11 16384:16384" ht="15.75" x14ac:dyDescent="0.25">
      <c r="A48" s="62" t="s">
        <v>41</v>
      </c>
      <c r="B48" s="3" t="s">
        <v>233</v>
      </c>
      <c r="C48" s="3" t="s">
        <v>233</v>
      </c>
      <c r="D48" s="1">
        <v>2115.66</v>
      </c>
      <c r="E48" s="2" t="s">
        <v>161</v>
      </c>
      <c r="F48" s="3" t="s">
        <v>233</v>
      </c>
      <c r="G48" s="3" t="s">
        <v>233</v>
      </c>
      <c r="H48" s="1">
        <v>634.70000000000005</v>
      </c>
    </row>
    <row r="49" spans="1:8" ht="15.75" x14ac:dyDescent="0.25">
      <c r="A49" s="62" t="s">
        <v>217</v>
      </c>
      <c r="B49" s="87" t="s">
        <v>214</v>
      </c>
      <c r="C49" s="3"/>
      <c r="D49" s="1"/>
      <c r="E49" s="2" t="s">
        <v>161</v>
      </c>
      <c r="F49" s="3" t="s">
        <v>214</v>
      </c>
      <c r="G49" s="3"/>
      <c r="H49" s="1"/>
    </row>
    <row r="50" spans="1:8" ht="15.75" x14ac:dyDescent="0.25">
      <c r="A50" s="78"/>
      <c r="B50" s="67"/>
      <c r="C50" s="68" t="s">
        <v>43</v>
      </c>
      <c r="D50" s="6">
        <f>SUM(D35:D49)</f>
        <v>37390.81</v>
      </c>
      <c r="E50" s="69"/>
      <c r="F50" s="67" t="s">
        <v>44</v>
      </c>
      <c r="G50" s="70" t="s">
        <v>43</v>
      </c>
      <c r="H50" s="33">
        <f>SUM(H35:H49)</f>
        <v>13427.03</v>
      </c>
    </row>
    <row r="51" spans="1:8" ht="15.75" x14ac:dyDescent="0.25">
      <c r="A51" s="62"/>
      <c r="B51" s="7"/>
      <c r="C51" s="79"/>
      <c r="D51" s="7"/>
      <c r="E51" s="14"/>
      <c r="F51" s="73"/>
      <c r="G51" s="7"/>
      <c r="H51" s="35"/>
    </row>
    <row r="52" spans="1:8" ht="15.75" x14ac:dyDescent="0.25">
      <c r="A52" s="80" t="s">
        <v>0</v>
      </c>
      <c r="B52" s="50" t="s">
        <v>1</v>
      </c>
      <c r="C52" s="50"/>
      <c r="D52" s="4"/>
      <c r="E52" s="51"/>
      <c r="F52" s="52"/>
      <c r="G52" s="50" t="s">
        <v>2</v>
      </c>
      <c r="H52" s="31"/>
    </row>
    <row r="53" spans="1:8" ht="15.75" x14ac:dyDescent="0.25">
      <c r="A53" s="53" t="s">
        <v>45</v>
      </c>
      <c r="B53" s="54" t="s">
        <v>4</v>
      </c>
      <c r="C53" s="55" t="s">
        <v>239</v>
      </c>
      <c r="D53" s="4"/>
      <c r="E53" s="56" t="s">
        <v>160</v>
      </c>
      <c r="F53" s="57" t="s">
        <v>4</v>
      </c>
      <c r="G53" s="55" t="s">
        <v>239</v>
      </c>
      <c r="H53" s="4"/>
    </row>
    <row r="54" spans="1:8" ht="15.75" x14ac:dyDescent="0.25">
      <c r="A54" s="58" t="s">
        <v>46</v>
      </c>
      <c r="B54" s="5" t="s">
        <v>6</v>
      </c>
      <c r="C54" s="60" t="s">
        <v>7</v>
      </c>
      <c r="D54" s="5" t="s">
        <v>8</v>
      </c>
      <c r="E54" s="61"/>
      <c r="F54" s="60" t="s">
        <v>6</v>
      </c>
      <c r="G54" s="60" t="s">
        <v>7</v>
      </c>
      <c r="H54" s="32" t="s">
        <v>8</v>
      </c>
    </row>
    <row r="55" spans="1:8" ht="15.75" x14ac:dyDescent="0.25">
      <c r="A55" s="62" t="s">
        <v>47</v>
      </c>
      <c r="B55" s="3" t="s">
        <v>235</v>
      </c>
      <c r="C55" s="3" t="s">
        <v>244</v>
      </c>
      <c r="D55" s="9">
        <f>2641.04+2888.77</f>
        <v>5529.8099999999995</v>
      </c>
      <c r="E55" s="81" t="s">
        <v>161</v>
      </c>
      <c r="F55" s="3" t="s">
        <v>235</v>
      </c>
      <c r="G55" s="3" t="s">
        <v>244</v>
      </c>
      <c r="H55" s="1">
        <f>792.31+953.29</f>
        <v>1745.6</v>
      </c>
    </row>
    <row r="56" spans="1:8" ht="15.75" x14ac:dyDescent="0.25">
      <c r="A56" s="62" t="s">
        <v>166</v>
      </c>
      <c r="B56" s="3" t="s">
        <v>235</v>
      </c>
      <c r="C56" s="3" t="s">
        <v>244</v>
      </c>
      <c r="D56" s="1">
        <f>5096.13+3</f>
        <v>5099.13</v>
      </c>
      <c r="E56" s="2" t="s">
        <v>161</v>
      </c>
      <c r="F56" s="3" t="s">
        <v>235</v>
      </c>
      <c r="G56" s="3" t="s">
        <v>244</v>
      </c>
      <c r="H56" s="1">
        <f>1529.34+0.9</f>
        <v>1530.24</v>
      </c>
    </row>
    <row r="57" spans="1:8" ht="15.75" x14ac:dyDescent="0.25">
      <c r="A57" s="62" t="s">
        <v>164</v>
      </c>
      <c r="B57" s="3" t="s">
        <v>233</v>
      </c>
      <c r="C57" s="3"/>
      <c r="D57" s="1"/>
      <c r="E57" s="2" t="s">
        <v>161</v>
      </c>
      <c r="F57" s="3" t="s">
        <v>233</v>
      </c>
      <c r="G57" s="3"/>
      <c r="H57" s="1"/>
    </row>
    <row r="58" spans="1:8" ht="15.75" x14ac:dyDescent="0.25">
      <c r="A58" s="62" t="s">
        <v>218</v>
      </c>
      <c r="B58" s="3" t="s">
        <v>235</v>
      </c>
      <c r="C58" s="3" t="s">
        <v>235</v>
      </c>
      <c r="D58" s="1">
        <v>3359.14</v>
      </c>
      <c r="E58" s="2" t="s">
        <v>161</v>
      </c>
      <c r="F58" s="3" t="s">
        <v>235</v>
      </c>
      <c r="G58" s="3" t="s">
        <v>235</v>
      </c>
      <c r="H58" s="1">
        <v>1007.74</v>
      </c>
    </row>
    <row r="59" spans="1:8" ht="15.75" x14ac:dyDescent="0.25">
      <c r="A59" s="62" t="s">
        <v>180</v>
      </c>
      <c r="B59" s="3" t="s">
        <v>235</v>
      </c>
      <c r="C59" s="3" t="s">
        <v>235</v>
      </c>
      <c r="D59" s="1">
        <v>4020.19</v>
      </c>
      <c r="E59" s="2" t="s">
        <v>162</v>
      </c>
      <c r="F59" s="3" t="s">
        <v>235</v>
      </c>
      <c r="G59" s="3" t="s">
        <v>235</v>
      </c>
      <c r="H59" s="1">
        <v>2010.1</v>
      </c>
    </row>
    <row r="60" spans="1:8" ht="15.75" x14ac:dyDescent="0.25">
      <c r="A60" s="62" t="s">
        <v>181</v>
      </c>
      <c r="B60" s="3" t="s">
        <v>235</v>
      </c>
      <c r="C60" s="3" t="s">
        <v>235</v>
      </c>
      <c r="D60" s="1">
        <v>1940.3</v>
      </c>
      <c r="E60" s="2" t="s">
        <v>161</v>
      </c>
      <c r="F60" s="3" t="s">
        <v>235</v>
      </c>
      <c r="G60" s="3" t="s">
        <v>235</v>
      </c>
      <c r="H60" s="1">
        <v>582.09</v>
      </c>
    </row>
    <row r="61" spans="1:8" ht="15.75" x14ac:dyDescent="0.25">
      <c r="A61" s="62" t="s">
        <v>182</v>
      </c>
      <c r="B61" s="3" t="s">
        <v>235</v>
      </c>
      <c r="C61" s="3" t="s">
        <v>235</v>
      </c>
      <c r="D61" s="1">
        <v>3816.4</v>
      </c>
      <c r="E61" s="2" t="s">
        <v>161</v>
      </c>
      <c r="F61" s="3" t="s">
        <v>235</v>
      </c>
      <c r="G61" s="3" t="s">
        <v>235</v>
      </c>
      <c r="H61" s="1">
        <v>1144.92</v>
      </c>
    </row>
    <row r="62" spans="1:8" ht="15.75" x14ac:dyDescent="0.25">
      <c r="A62" s="62" t="s">
        <v>246</v>
      </c>
      <c r="B62" s="3" t="s">
        <v>235</v>
      </c>
      <c r="C62" s="3" t="s">
        <v>247</v>
      </c>
      <c r="D62" s="1">
        <f>7940.2+3388.83</f>
        <v>11329.029999999999</v>
      </c>
      <c r="E62" s="2" t="s">
        <v>162</v>
      </c>
      <c r="F62" s="3" t="s">
        <v>235</v>
      </c>
      <c r="G62" s="3" t="s">
        <v>247</v>
      </c>
      <c r="H62" s="1">
        <f>3970.1+1694.41</f>
        <v>5664.51</v>
      </c>
    </row>
    <row r="63" spans="1:8" ht="15.75" x14ac:dyDescent="0.25">
      <c r="A63" s="62" t="s">
        <v>183</v>
      </c>
      <c r="B63" s="3" t="s">
        <v>235</v>
      </c>
      <c r="C63" s="3" t="s">
        <v>244</v>
      </c>
      <c r="D63" s="1">
        <v>12705.43</v>
      </c>
      <c r="E63" s="2" t="s">
        <v>162</v>
      </c>
      <c r="F63" s="3" t="s">
        <v>235</v>
      </c>
      <c r="G63" s="3" t="s">
        <v>244</v>
      </c>
      <c r="H63" s="1">
        <v>3811.63</v>
      </c>
    </row>
    <row r="64" spans="1:8" ht="15.75" x14ac:dyDescent="0.25">
      <c r="A64" s="62" t="s">
        <v>184</v>
      </c>
      <c r="B64" s="3" t="s">
        <v>231</v>
      </c>
      <c r="C64" s="3" t="s">
        <v>231</v>
      </c>
      <c r="D64" s="1">
        <v>4733.37</v>
      </c>
      <c r="E64" s="2" t="s">
        <v>161</v>
      </c>
      <c r="F64" s="3" t="s">
        <v>231</v>
      </c>
      <c r="G64" s="3" t="s">
        <v>231</v>
      </c>
      <c r="H64" s="1">
        <v>2366.69</v>
      </c>
    </row>
    <row r="65" spans="1:11 16384:16384" ht="15.75" x14ac:dyDescent="0.25">
      <c r="A65" s="62" t="s">
        <v>185</v>
      </c>
      <c r="B65" s="3" t="s">
        <v>235</v>
      </c>
      <c r="C65" s="3" t="s">
        <v>235</v>
      </c>
      <c r="D65" s="1">
        <v>2672.95</v>
      </c>
      <c r="E65" s="2" t="s">
        <v>161</v>
      </c>
      <c r="F65" s="3" t="s">
        <v>235</v>
      </c>
      <c r="G65" s="3" t="s">
        <v>235</v>
      </c>
      <c r="H65" s="1">
        <v>801.88</v>
      </c>
    </row>
    <row r="66" spans="1:11 16384:16384" ht="15.75" x14ac:dyDescent="0.25">
      <c r="A66" s="62" t="s">
        <v>186</v>
      </c>
      <c r="B66" s="3" t="s">
        <v>235</v>
      </c>
      <c r="C66" s="3" t="s">
        <v>235</v>
      </c>
      <c r="D66" s="1">
        <v>2058.5100000000002</v>
      </c>
      <c r="E66" s="2" t="s">
        <v>161</v>
      </c>
      <c r="F66" s="3" t="s">
        <v>235</v>
      </c>
      <c r="G66" s="3" t="s">
        <v>235</v>
      </c>
      <c r="H66" s="1">
        <v>617.54999999999995</v>
      </c>
    </row>
    <row r="67" spans="1:11 16384:16384" ht="15.75" x14ac:dyDescent="0.25">
      <c r="A67" s="62" t="s">
        <v>187</v>
      </c>
      <c r="B67" s="87" t="s">
        <v>226</v>
      </c>
      <c r="C67" s="3"/>
      <c r="D67" s="1"/>
      <c r="E67" s="65" t="s">
        <v>161</v>
      </c>
      <c r="F67" s="3" t="s">
        <v>226</v>
      </c>
      <c r="G67" s="3"/>
      <c r="H67" s="1"/>
    </row>
    <row r="68" spans="1:11 16384:16384" ht="15.75" x14ac:dyDescent="0.25">
      <c r="A68" s="62" t="s">
        <v>188</v>
      </c>
      <c r="B68" s="3" t="s">
        <v>235</v>
      </c>
      <c r="C68" s="3" t="s">
        <v>235</v>
      </c>
      <c r="D68" s="1">
        <v>1825.25</v>
      </c>
      <c r="E68" s="2" t="s">
        <v>161</v>
      </c>
      <c r="F68" s="3" t="s">
        <v>235</v>
      </c>
      <c r="G68" s="3" t="s">
        <v>235</v>
      </c>
      <c r="H68" s="1">
        <v>547.58000000000004</v>
      </c>
    </row>
    <row r="69" spans="1:11 16384:16384" ht="15.75" x14ac:dyDescent="0.25">
      <c r="A69" s="62" t="s">
        <v>189</v>
      </c>
      <c r="B69" s="3" t="s">
        <v>235</v>
      </c>
      <c r="C69" s="3" t="s">
        <v>235</v>
      </c>
      <c r="D69" s="1">
        <v>2944.7</v>
      </c>
      <c r="E69" s="65" t="s">
        <v>162</v>
      </c>
      <c r="F69" s="3" t="s">
        <v>235</v>
      </c>
      <c r="G69" s="3" t="s">
        <v>235</v>
      </c>
      <c r="H69" s="1">
        <v>1472.35</v>
      </c>
    </row>
    <row r="70" spans="1:11 16384:16384" ht="15.75" x14ac:dyDescent="0.25">
      <c r="A70" s="82" t="s">
        <v>234</v>
      </c>
      <c r="B70" s="3" t="s">
        <v>235</v>
      </c>
      <c r="C70" s="3" t="s">
        <v>252</v>
      </c>
      <c r="D70" s="1">
        <f>500+1666.47+500</f>
        <v>2666.4700000000003</v>
      </c>
      <c r="E70" s="65" t="s">
        <v>161</v>
      </c>
      <c r="F70" s="3" t="s">
        <v>235</v>
      </c>
      <c r="G70" s="3" t="s">
        <v>235</v>
      </c>
      <c r="H70" s="1">
        <v>499.94</v>
      </c>
    </row>
    <row r="71" spans="1:11 16384:16384" ht="15.75" x14ac:dyDescent="0.25">
      <c r="A71" s="62"/>
      <c r="B71" s="67"/>
      <c r="C71" s="68" t="s">
        <v>48</v>
      </c>
      <c r="D71" s="6">
        <f>SUM(D55:D70)</f>
        <v>64700.68</v>
      </c>
      <c r="E71" s="69"/>
      <c r="F71" s="67"/>
      <c r="G71" s="70" t="s">
        <v>48</v>
      </c>
      <c r="H71" s="33">
        <f>SUM(H55:H70)</f>
        <v>23802.82</v>
      </c>
    </row>
    <row r="72" spans="1:11 16384:16384" ht="15.75" x14ac:dyDescent="0.25">
      <c r="A72" s="62" t="s">
        <v>42</v>
      </c>
      <c r="B72" s="7" t="s">
        <v>42</v>
      </c>
      <c r="C72" s="7"/>
      <c r="D72" s="9"/>
      <c r="E72" s="83"/>
      <c r="F72" s="7"/>
      <c r="G72" s="79"/>
      <c r="H72" s="35"/>
    </row>
    <row r="73" spans="1:11 16384:16384" ht="15.75" x14ac:dyDescent="0.25">
      <c r="A73" s="84" t="s">
        <v>0</v>
      </c>
      <c r="B73" s="50" t="s">
        <v>1</v>
      </c>
      <c r="C73" s="50"/>
      <c r="D73" s="4"/>
      <c r="E73" s="56"/>
      <c r="F73" s="52"/>
      <c r="G73" s="50" t="s">
        <v>2</v>
      </c>
      <c r="H73" s="31"/>
    </row>
    <row r="74" spans="1:11 16384:16384" ht="15.75" x14ac:dyDescent="0.25">
      <c r="A74" s="53" t="s">
        <v>49</v>
      </c>
      <c r="B74" s="54" t="s">
        <v>4</v>
      </c>
      <c r="C74" s="55" t="s">
        <v>239</v>
      </c>
      <c r="D74" s="4"/>
      <c r="E74" s="56" t="s">
        <v>160</v>
      </c>
      <c r="F74" s="57" t="s">
        <v>4</v>
      </c>
      <c r="G74" s="55" t="s">
        <v>239</v>
      </c>
      <c r="H74" s="4"/>
    </row>
    <row r="75" spans="1:11 16384:16384" ht="15.75" x14ac:dyDescent="0.25">
      <c r="A75" s="58" t="s">
        <v>50</v>
      </c>
      <c r="B75" s="5" t="s">
        <v>6</v>
      </c>
      <c r="C75" s="60" t="s">
        <v>7</v>
      </c>
      <c r="D75" s="5" t="s">
        <v>8</v>
      </c>
      <c r="E75" s="61"/>
      <c r="F75" s="60" t="s">
        <v>6</v>
      </c>
      <c r="G75" s="60" t="s">
        <v>7</v>
      </c>
      <c r="H75" s="32" t="s">
        <v>8</v>
      </c>
    </row>
    <row r="76" spans="1:11 16384:16384" ht="15.75" x14ac:dyDescent="0.25">
      <c r="A76" s="62" t="s">
        <v>51</v>
      </c>
      <c r="B76" s="87" t="s">
        <v>237</v>
      </c>
      <c r="C76" s="3"/>
      <c r="D76" s="1"/>
      <c r="E76" s="85" t="s">
        <v>163</v>
      </c>
      <c r="F76" s="3"/>
      <c r="G76" s="87"/>
      <c r="H76" s="1"/>
    </row>
    <row r="77" spans="1:11 16384:16384" ht="15.75" x14ac:dyDescent="0.25">
      <c r="A77" s="62" t="s">
        <v>52</v>
      </c>
      <c r="B77" s="87" t="s">
        <v>220</v>
      </c>
      <c r="C77" s="3"/>
      <c r="D77" s="1"/>
      <c r="E77" s="65" t="s">
        <v>161</v>
      </c>
      <c r="F77" s="3" t="s">
        <v>220</v>
      </c>
      <c r="G77" s="3"/>
      <c r="H77" s="1"/>
      <c r="XFD77" s="86"/>
    </row>
    <row r="78" spans="1:11 16384:16384" ht="15.75" x14ac:dyDescent="0.25">
      <c r="A78" s="62" t="s">
        <v>53</v>
      </c>
      <c r="B78" s="86" t="s">
        <v>235</v>
      </c>
      <c r="C78" s="86" t="s">
        <v>235</v>
      </c>
      <c r="D78" s="1">
        <v>17393.48</v>
      </c>
      <c r="E78" s="65" t="s">
        <v>162</v>
      </c>
      <c r="F78" s="86" t="s">
        <v>235</v>
      </c>
      <c r="G78" s="86" t="s">
        <v>235</v>
      </c>
      <c r="H78" s="1">
        <v>8696.74</v>
      </c>
    </row>
    <row r="79" spans="1:11 16384:16384" ht="15.75" x14ac:dyDescent="0.25">
      <c r="A79" s="62" t="s">
        <v>54</v>
      </c>
      <c r="B79" s="86" t="s">
        <v>235</v>
      </c>
      <c r="C79" s="86" t="s">
        <v>235</v>
      </c>
      <c r="D79" s="1">
        <v>1215</v>
      </c>
      <c r="E79" s="65" t="s">
        <v>161</v>
      </c>
      <c r="F79" s="86" t="s">
        <v>235</v>
      </c>
      <c r="G79" s="86" t="s">
        <v>235</v>
      </c>
      <c r="H79" s="1">
        <v>364.5</v>
      </c>
    </row>
    <row r="80" spans="1:11 16384:16384" ht="15.75" x14ac:dyDescent="0.25">
      <c r="A80" s="62" t="s">
        <v>55</v>
      </c>
      <c r="B80" s="87" t="s">
        <v>177</v>
      </c>
      <c r="C80" s="87"/>
      <c r="D80" s="1"/>
      <c r="E80" s="65" t="s">
        <v>161</v>
      </c>
      <c r="F80" s="87" t="s">
        <v>177</v>
      </c>
      <c r="G80" s="87"/>
      <c r="H80" s="1"/>
      <c r="K80" s="125" t="s">
        <v>42</v>
      </c>
    </row>
    <row r="81" spans="1:11 16384:16384" ht="15.75" x14ac:dyDescent="0.25">
      <c r="A81" s="62" t="s">
        <v>56</v>
      </c>
      <c r="B81" s="86" t="s">
        <v>235</v>
      </c>
      <c r="C81" s="86"/>
      <c r="D81" s="1"/>
      <c r="E81" s="65" t="s">
        <v>162</v>
      </c>
      <c r="F81" s="86" t="s">
        <v>235</v>
      </c>
      <c r="G81" s="86"/>
      <c r="H81" s="1"/>
    </row>
    <row r="82" spans="1:11 16384:16384" ht="15.75" x14ac:dyDescent="0.25">
      <c r="A82" s="62" t="s">
        <v>57</v>
      </c>
      <c r="B82" s="86" t="s">
        <v>235</v>
      </c>
      <c r="C82" s="86" t="s">
        <v>235</v>
      </c>
      <c r="D82" s="1">
        <v>1113.72</v>
      </c>
      <c r="E82" s="65" t="s">
        <v>161</v>
      </c>
      <c r="F82" s="86" t="s">
        <v>235</v>
      </c>
      <c r="G82" s="86" t="s">
        <v>235</v>
      </c>
      <c r="H82" s="1">
        <v>334.12</v>
      </c>
      <c r="XFD82" s="86"/>
    </row>
    <row r="83" spans="1:11 16384:16384" ht="15.75" x14ac:dyDescent="0.25">
      <c r="A83" s="62" t="s">
        <v>58</v>
      </c>
      <c r="B83" s="86" t="s">
        <v>235</v>
      </c>
      <c r="C83" s="86" t="s">
        <v>235</v>
      </c>
      <c r="D83" s="1">
        <v>4855.95</v>
      </c>
      <c r="E83" s="65" t="s">
        <v>161</v>
      </c>
      <c r="F83" s="86" t="s">
        <v>235</v>
      </c>
      <c r="G83" s="86" t="s">
        <v>235</v>
      </c>
      <c r="H83" s="1">
        <v>2222.34</v>
      </c>
    </row>
    <row r="84" spans="1:11 16384:16384" ht="15.75" x14ac:dyDescent="0.25">
      <c r="A84" s="62" t="s">
        <v>59</v>
      </c>
      <c r="B84" s="86" t="s">
        <v>235</v>
      </c>
      <c r="C84" s="86" t="s">
        <v>235</v>
      </c>
      <c r="D84" s="1">
        <v>4193.3999999999996</v>
      </c>
      <c r="E84" s="65" t="s">
        <v>161</v>
      </c>
      <c r="F84" s="86" t="s">
        <v>235</v>
      </c>
      <c r="G84" s="86" t="s">
        <v>235</v>
      </c>
      <c r="H84" s="1">
        <v>1257.99</v>
      </c>
    </row>
    <row r="85" spans="1:11 16384:16384" ht="15.75" x14ac:dyDescent="0.25">
      <c r="A85" s="62" t="s">
        <v>60</v>
      </c>
      <c r="B85" s="86" t="s">
        <v>235</v>
      </c>
      <c r="C85" s="86" t="s">
        <v>235</v>
      </c>
      <c r="D85" s="1">
        <v>7343.09</v>
      </c>
      <c r="E85" s="65" t="s">
        <v>162</v>
      </c>
      <c r="F85" s="86" t="s">
        <v>235</v>
      </c>
      <c r="G85" s="86" t="s">
        <v>235</v>
      </c>
      <c r="H85" s="1">
        <v>3671.55</v>
      </c>
    </row>
    <row r="86" spans="1:11 16384:16384" ht="15.75" x14ac:dyDescent="0.25">
      <c r="A86" s="62" t="s">
        <v>61</v>
      </c>
      <c r="B86" s="139" t="s">
        <v>178</v>
      </c>
      <c r="C86" s="86"/>
      <c r="D86" s="1"/>
      <c r="E86" s="65" t="s">
        <v>161</v>
      </c>
      <c r="F86" s="86" t="s">
        <v>178</v>
      </c>
      <c r="G86" s="86"/>
      <c r="H86" s="1"/>
    </row>
    <row r="87" spans="1:11 16384:16384" ht="15.75" x14ac:dyDescent="0.25">
      <c r="A87" s="62" t="s">
        <v>62</v>
      </c>
      <c r="B87" s="86" t="s">
        <v>233</v>
      </c>
      <c r="C87" s="86" t="s">
        <v>233</v>
      </c>
      <c r="D87" s="1">
        <v>2705.77</v>
      </c>
      <c r="E87" s="65" t="s">
        <v>161</v>
      </c>
      <c r="F87" s="86" t="s">
        <v>233</v>
      </c>
      <c r="G87" s="86" t="s">
        <v>233</v>
      </c>
      <c r="H87" s="1">
        <v>811.73</v>
      </c>
    </row>
    <row r="88" spans="1:11 16384:16384" ht="15.75" x14ac:dyDescent="0.25">
      <c r="A88" s="62" t="s">
        <v>63</v>
      </c>
      <c r="B88" s="86" t="s">
        <v>235</v>
      </c>
      <c r="C88" s="86" t="s">
        <v>253</v>
      </c>
      <c r="D88" s="1">
        <v>16886.93</v>
      </c>
      <c r="E88" s="65" t="s">
        <v>162</v>
      </c>
      <c r="F88" s="86" t="s">
        <v>235</v>
      </c>
      <c r="G88" s="86" t="s">
        <v>253</v>
      </c>
      <c r="H88" s="1">
        <v>8443.4599999999991</v>
      </c>
      <c r="XFD88" s="3"/>
    </row>
    <row r="89" spans="1:11 16384:16384" ht="15.75" x14ac:dyDescent="0.25">
      <c r="A89" s="62" t="s">
        <v>64</v>
      </c>
      <c r="B89" s="86" t="s">
        <v>235</v>
      </c>
      <c r="C89" s="86" t="s">
        <v>244</v>
      </c>
      <c r="D89" s="1">
        <v>6201.33</v>
      </c>
      <c r="E89" s="65" t="s">
        <v>161</v>
      </c>
      <c r="F89" s="86" t="s">
        <v>235</v>
      </c>
      <c r="G89" s="86" t="s">
        <v>244</v>
      </c>
      <c r="H89" s="1">
        <v>1860.39</v>
      </c>
      <c r="K89" s="125" t="s">
        <v>42</v>
      </c>
    </row>
    <row r="90" spans="1:11 16384:16384" ht="15.75" x14ac:dyDescent="0.25">
      <c r="A90" s="62" t="s">
        <v>65</v>
      </c>
      <c r="B90" s="86" t="s">
        <v>235</v>
      </c>
      <c r="C90" s="86" t="s">
        <v>235</v>
      </c>
      <c r="D90" s="1">
        <v>2120.39</v>
      </c>
      <c r="E90" s="65" t="s">
        <v>161</v>
      </c>
      <c r="F90" s="86" t="s">
        <v>235</v>
      </c>
      <c r="G90" s="86" t="s">
        <v>235</v>
      </c>
      <c r="H90" s="1">
        <v>636.11</v>
      </c>
    </row>
    <row r="91" spans="1:11 16384:16384" ht="15.75" x14ac:dyDescent="0.25">
      <c r="A91" s="62" t="s">
        <v>66</v>
      </c>
      <c r="B91" s="86" t="s">
        <v>233</v>
      </c>
      <c r="C91" s="86"/>
      <c r="D91" s="1"/>
      <c r="E91" s="65" t="s">
        <v>161</v>
      </c>
      <c r="F91" s="86" t="s">
        <v>233</v>
      </c>
      <c r="G91" s="86"/>
      <c r="H91" s="1"/>
    </row>
    <row r="92" spans="1:11 16384:16384" ht="15.75" x14ac:dyDescent="0.25">
      <c r="A92" s="62" t="s">
        <v>67</v>
      </c>
      <c r="B92" s="86" t="s">
        <v>235</v>
      </c>
      <c r="C92" s="86" t="s">
        <v>235</v>
      </c>
      <c r="D92" s="1">
        <v>4472.2299999999996</v>
      </c>
      <c r="E92" s="65" t="s">
        <v>161</v>
      </c>
      <c r="F92" s="86" t="s">
        <v>235</v>
      </c>
      <c r="G92" s="86" t="s">
        <v>235</v>
      </c>
      <c r="H92" s="1">
        <v>1341.67</v>
      </c>
    </row>
    <row r="93" spans="1:11 16384:16384" ht="15.75" x14ac:dyDescent="0.25">
      <c r="A93" s="62" t="s">
        <v>173</v>
      </c>
      <c r="B93" s="86" t="s">
        <v>235</v>
      </c>
      <c r="C93" s="86" t="s">
        <v>235</v>
      </c>
      <c r="D93" s="1">
        <v>3435.1</v>
      </c>
      <c r="E93" s="65" t="s">
        <v>162</v>
      </c>
      <c r="F93" s="86" t="s">
        <v>235</v>
      </c>
      <c r="G93" s="86" t="s">
        <v>235</v>
      </c>
      <c r="H93" s="1">
        <v>1717.55</v>
      </c>
    </row>
    <row r="94" spans="1:11 16384:16384" ht="15.75" x14ac:dyDescent="0.25">
      <c r="A94" s="62" t="s">
        <v>68</v>
      </c>
      <c r="B94" s="86" t="s">
        <v>235</v>
      </c>
      <c r="C94" s="86" t="s">
        <v>244</v>
      </c>
      <c r="D94" s="1">
        <v>6316.8</v>
      </c>
      <c r="E94" s="65" t="s">
        <v>161</v>
      </c>
      <c r="F94" s="86" t="s">
        <v>235</v>
      </c>
      <c r="G94" s="86" t="s">
        <v>244</v>
      </c>
      <c r="H94" s="1">
        <v>1895</v>
      </c>
    </row>
    <row r="95" spans="1:11 16384:16384" ht="15.75" x14ac:dyDescent="0.25">
      <c r="A95" s="62" t="s">
        <v>69</v>
      </c>
      <c r="B95" s="86" t="s">
        <v>235</v>
      </c>
      <c r="C95" s="86" t="s">
        <v>235</v>
      </c>
      <c r="D95" s="1">
        <v>1703.6</v>
      </c>
      <c r="E95" s="65" t="s">
        <v>161</v>
      </c>
      <c r="F95" s="86" t="s">
        <v>235</v>
      </c>
      <c r="G95" s="86" t="s">
        <v>235</v>
      </c>
      <c r="H95" s="1">
        <v>511.08</v>
      </c>
      <c r="I95" s="140"/>
    </row>
    <row r="96" spans="1:11 16384:16384" ht="15.75" x14ac:dyDescent="0.25">
      <c r="A96" s="62" t="s">
        <v>174</v>
      </c>
      <c r="B96" s="86" t="s">
        <v>231</v>
      </c>
      <c r="C96" s="86"/>
      <c r="D96" s="1"/>
      <c r="E96" s="65" t="s">
        <v>161</v>
      </c>
      <c r="F96" s="86" t="s">
        <v>231</v>
      </c>
      <c r="G96" s="86"/>
      <c r="H96" s="1"/>
    </row>
    <row r="97" spans="1:10" ht="15.75" x14ac:dyDescent="0.25">
      <c r="A97" s="64" t="s">
        <v>197</v>
      </c>
      <c r="B97" s="86" t="s">
        <v>233</v>
      </c>
      <c r="C97" s="86"/>
      <c r="D97" s="18"/>
      <c r="E97" s="63" t="s">
        <v>161</v>
      </c>
      <c r="F97" s="86" t="s">
        <v>233</v>
      </c>
      <c r="G97" s="86"/>
      <c r="H97" s="18"/>
    </row>
    <row r="98" spans="1:10" ht="15.75" x14ac:dyDescent="0.25">
      <c r="A98" s="64" t="s">
        <v>198</v>
      </c>
      <c r="B98" s="86" t="s">
        <v>231</v>
      </c>
      <c r="C98" s="3" t="s">
        <v>242</v>
      </c>
      <c r="D98" s="1">
        <v>10015.9</v>
      </c>
      <c r="E98" s="65" t="s">
        <v>161</v>
      </c>
      <c r="F98" s="86" t="s">
        <v>231</v>
      </c>
      <c r="G98" s="3" t="s">
        <v>242</v>
      </c>
      <c r="H98" s="1">
        <v>5007.9399999999996</v>
      </c>
    </row>
    <row r="99" spans="1:10" ht="15.75" x14ac:dyDescent="0.25">
      <c r="A99" s="88" t="s">
        <v>199</v>
      </c>
      <c r="B99" s="139" t="s">
        <v>201</v>
      </c>
      <c r="C99" s="86"/>
      <c r="D99" s="10"/>
      <c r="E99" s="89" t="s">
        <v>161</v>
      </c>
      <c r="F99" s="139" t="s">
        <v>201</v>
      </c>
      <c r="G99" s="86"/>
      <c r="H99" s="10"/>
    </row>
    <row r="100" spans="1:10" ht="15.75" x14ac:dyDescent="0.25">
      <c r="A100" s="78"/>
      <c r="B100" s="67"/>
      <c r="C100" s="68" t="s">
        <v>70</v>
      </c>
      <c r="D100" s="6">
        <f>SUM(D76:D99)</f>
        <v>89972.69</v>
      </c>
      <c r="E100" s="90"/>
      <c r="F100" s="67"/>
      <c r="G100" s="70" t="s">
        <v>70</v>
      </c>
      <c r="H100" s="33">
        <f>SUM(H76:H99)</f>
        <v>38772.17</v>
      </c>
    </row>
    <row r="101" spans="1:10" ht="15.75" x14ac:dyDescent="0.25">
      <c r="A101" s="71"/>
      <c r="B101" s="72"/>
      <c r="C101" s="7"/>
      <c r="D101" s="9"/>
      <c r="E101" s="83"/>
      <c r="F101" s="7"/>
      <c r="G101" s="91"/>
      <c r="H101" s="37"/>
    </row>
    <row r="102" spans="1:10" ht="15.75" x14ac:dyDescent="0.25">
      <c r="A102" s="74" t="s">
        <v>0</v>
      </c>
      <c r="B102" s="75" t="s">
        <v>1</v>
      </c>
      <c r="C102" s="50"/>
      <c r="D102" s="4"/>
      <c r="E102" s="56"/>
      <c r="F102" s="52"/>
      <c r="G102" s="50" t="s">
        <v>2</v>
      </c>
      <c r="H102" s="31"/>
    </row>
    <row r="103" spans="1:10" ht="15.75" x14ac:dyDescent="0.25">
      <c r="A103" s="53" t="s">
        <v>71</v>
      </c>
      <c r="B103" s="54" t="s">
        <v>4</v>
      </c>
      <c r="C103" s="55" t="s">
        <v>239</v>
      </c>
      <c r="D103" s="4"/>
      <c r="E103" s="56" t="s">
        <v>160</v>
      </c>
      <c r="F103" s="57" t="s">
        <v>4</v>
      </c>
      <c r="G103" s="55" t="s">
        <v>239</v>
      </c>
      <c r="H103" s="4"/>
    </row>
    <row r="104" spans="1:10" ht="15.75" x14ac:dyDescent="0.25">
      <c r="A104" s="58" t="s">
        <v>72</v>
      </c>
      <c r="B104" s="5" t="s">
        <v>6</v>
      </c>
      <c r="C104" s="60" t="s">
        <v>7</v>
      </c>
      <c r="D104" s="5" t="s">
        <v>8</v>
      </c>
      <c r="E104" s="61"/>
      <c r="F104" s="60" t="s">
        <v>6</v>
      </c>
      <c r="G104" s="60" t="s">
        <v>7</v>
      </c>
      <c r="H104" s="32" t="s">
        <v>8</v>
      </c>
    </row>
    <row r="105" spans="1:10" s="128" customFormat="1" ht="15.75" x14ac:dyDescent="0.25">
      <c r="A105" s="127" t="s">
        <v>73</v>
      </c>
      <c r="B105" s="87" t="s">
        <v>226</v>
      </c>
      <c r="C105" s="3"/>
      <c r="D105" s="8"/>
      <c r="E105" s="83" t="s">
        <v>161</v>
      </c>
      <c r="F105" s="3" t="s">
        <v>226</v>
      </c>
      <c r="G105" s="3"/>
      <c r="H105" s="8"/>
    </row>
    <row r="106" spans="1:10" ht="15.75" x14ac:dyDescent="0.25">
      <c r="A106" s="62" t="s">
        <v>175</v>
      </c>
      <c r="B106" s="3" t="s">
        <v>231</v>
      </c>
      <c r="C106" s="3" t="s">
        <v>242</v>
      </c>
      <c r="D106" s="1">
        <v>4431.38</v>
      </c>
      <c r="E106" s="63" t="s">
        <v>161</v>
      </c>
      <c r="F106" s="3" t="s">
        <v>231</v>
      </c>
      <c r="G106" s="3" t="s">
        <v>242</v>
      </c>
      <c r="H106" s="1">
        <v>1329.41</v>
      </c>
      <c r="J106" s="125" t="s">
        <v>42</v>
      </c>
    </row>
    <row r="107" spans="1:10" ht="18" customHeight="1" x14ac:dyDescent="0.25">
      <c r="A107" s="62" t="s">
        <v>223</v>
      </c>
      <c r="B107" s="87" t="s">
        <v>226</v>
      </c>
      <c r="C107" s="3"/>
      <c r="D107" s="1"/>
      <c r="E107" s="63" t="s">
        <v>161</v>
      </c>
      <c r="F107" s="3" t="s">
        <v>226</v>
      </c>
      <c r="G107" s="3"/>
      <c r="H107" s="1"/>
    </row>
    <row r="108" spans="1:10" ht="15.75" x14ac:dyDescent="0.25">
      <c r="A108" s="62" t="s">
        <v>74</v>
      </c>
      <c r="B108" s="3" t="s">
        <v>235</v>
      </c>
      <c r="C108" s="3" t="s">
        <v>235</v>
      </c>
      <c r="D108" s="1">
        <v>2938.7</v>
      </c>
      <c r="E108" s="63" t="s">
        <v>161</v>
      </c>
      <c r="F108" s="3" t="s">
        <v>235</v>
      </c>
      <c r="G108" s="3" t="s">
        <v>235</v>
      </c>
      <c r="H108" s="1">
        <v>1469.35</v>
      </c>
    </row>
    <row r="109" spans="1:10" ht="15.75" x14ac:dyDescent="0.25">
      <c r="A109" s="133" t="s">
        <v>230</v>
      </c>
      <c r="B109" s="3" t="s">
        <v>226</v>
      </c>
      <c r="C109" s="3"/>
      <c r="D109" s="1"/>
      <c r="E109" s="63" t="s">
        <v>161</v>
      </c>
      <c r="F109" s="3" t="s">
        <v>226</v>
      </c>
      <c r="G109" s="3"/>
      <c r="H109" s="1"/>
      <c r="J109" s="125" t="s">
        <v>42</v>
      </c>
    </row>
    <row r="110" spans="1:10" ht="15.75" x14ac:dyDescent="0.25">
      <c r="A110" s="62" t="s">
        <v>193</v>
      </c>
      <c r="B110" s="3" t="s">
        <v>235</v>
      </c>
      <c r="C110" s="3" t="s">
        <v>235</v>
      </c>
      <c r="D110" s="1">
        <v>1455.29</v>
      </c>
      <c r="E110" s="63" t="s">
        <v>161</v>
      </c>
      <c r="F110" s="3" t="s">
        <v>235</v>
      </c>
      <c r="G110" s="3" t="s">
        <v>235</v>
      </c>
      <c r="H110" s="1">
        <v>436.59</v>
      </c>
    </row>
    <row r="111" spans="1:10" ht="15.75" x14ac:dyDescent="0.25">
      <c r="A111" s="62" t="s">
        <v>75</v>
      </c>
      <c r="B111" s="3" t="s">
        <v>235</v>
      </c>
      <c r="C111" s="3" t="s">
        <v>235</v>
      </c>
      <c r="D111" s="1">
        <v>1483.93</v>
      </c>
      <c r="E111" s="63" t="s">
        <v>161</v>
      </c>
      <c r="F111" s="3" t="s">
        <v>235</v>
      </c>
      <c r="G111" s="3" t="s">
        <v>235</v>
      </c>
      <c r="H111" s="1">
        <v>445.18</v>
      </c>
    </row>
    <row r="112" spans="1:10" ht="15.75" x14ac:dyDescent="0.25">
      <c r="A112" s="62" t="s">
        <v>76</v>
      </c>
      <c r="B112" s="3" t="s">
        <v>235</v>
      </c>
      <c r="C112" s="3" t="s">
        <v>235</v>
      </c>
      <c r="D112" s="1">
        <v>4787.68</v>
      </c>
      <c r="E112" s="63" t="s">
        <v>162</v>
      </c>
      <c r="F112" s="3" t="s">
        <v>235</v>
      </c>
      <c r="G112" s="3" t="s">
        <v>235</v>
      </c>
      <c r="H112" s="1">
        <v>2393.84</v>
      </c>
    </row>
    <row r="113" spans="1:10 16384:16384" ht="15.75" x14ac:dyDescent="0.25">
      <c r="A113" s="62" t="s">
        <v>77</v>
      </c>
      <c r="B113" s="3" t="s">
        <v>235</v>
      </c>
      <c r="C113" s="3" t="s">
        <v>235</v>
      </c>
      <c r="D113" s="1">
        <v>3237.94</v>
      </c>
      <c r="E113" s="63" t="s">
        <v>161</v>
      </c>
      <c r="F113" s="3" t="s">
        <v>235</v>
      </c>
      <c r="G113" s="3" t="s">
        <v>235</v>
      </c>
      <c r="H113" s="1">
        <v>971.38</v>
      </c>
    </row>
    <row r="114" spans="1:10 16384:16384" ht="15.75" x14ac:dyDescent="0.25">
      <c r="A114" s="62" t="s">
        <v>78</v>
      </c>
      <c r="B114" s="87" t="s">
        <v>210</v>
      </c>
      <c r="C114" s="87"/>
      <c r="D114" s="1"/>
      <c r="E114" s="63" t="s">
        <v>162</v>
      </c>
      <c r="F114" s="87" t="s">
        <v>210</v>
      </c>
      <c r="G114" s="87"/>
      <c r="H114" s="1"/>
    </row>
    <row r="115" spans="1:10 16384:16384" ht="15.75" x14ac:dyDescent="0.25">
      <c r="A115" s="62" t="s">
        <v>79</v>
      </c>
      <c r="B115" s="3" t="s">
        <v>235</v>
      </c>
      <c r="C115" s="3" t="s">
        <v>235</v>
      </c>
      <c r="D115" s="1">
        <v>1326.71</v>
      </c>
      <c r="E115" s="63" t="s">
        <v>162</v>
      </c>
      <c r="F115" s="3" t="s">
        <v>235</v>
      </c>
      <c r="G115" s="3" t="s">
        <v>235</v>
      </c>
      <c r="H115" s="1">
        <v>398.01</v>
      </c>
    </row>
    <row r="116" spans="1:10 16384:16384" ht="15.75" x14ac:dyDescent="0.25">
      <c r="A116" s="62" t="s">
        <v>80</v>
      </c>
      <c r="B116" s="3" t="s">
        <v>235</v>
      </c>
      <c r="C116" s="3"/>
      <c r="D116" s="1"/>
      <c r="E116" s="63" t="s">
        <v>161</v>
      </c>
      <c r="F116" s="3" t="s">
        <v>235</v>
      </c>
      <c r="G116" s="3"/>
      <c r="H116" s="1"/>
    </row>
    <row r="117" spans="1:10 16384:16384" ht="15.75" x14ac:dyDescent="0.25">
      <c r="A117" s="62" t="s">
        <v>81</v>
      </c>
      <c r="B117" s="3" t="s">
        <v>235</v>
      </c>
      <c r="C117" s="3" t="s">
        <v>235</v>
      </c>
      <c r="D117" s="11">
        <v>1501.8</v>
      </c>
      <c r="E117" s="63" t="s">
        <v>161</v>
      </c>
      <c r="F117" s="3" t="s">
        <v>235</v>
      </c>
      <c r="G117" s="3" t="s">
        <v>235</v>
      </c>
      <c r="H117" s="11">
        <v>450.54</v>
      </c>
    </row>
    <row r="118" spans="1:10 16384:16384" ht="15.75" x14ac:dyDescent="0.25">
      <c r="A118" s="62" t="s">
        <v>224</v>
      </c>
      <c r="B118" s="3" t="s">
        <v>235</v>
      </c>
      <c r="C118" s="3" t="s">
        <v>235</v>
      </c>
      <c r="D118" s="11">
        <v>1921.35</v>
      </c>
      <c r="E118" s="63" t="s">
        <v>161</v>
      </c>
      <c r="F118" s="3" t="s">
        <v>235</v>
      </c>
      <c r="G118" s="3" t="s">
        <v>235</v>
      </c>
      <c r="H118" s="11">
        <v>576.4</v>
      </c>
      <c r="J118" s="125" t="s">
        <v>42</v>
      </c>
    </row>
    <row r="119" spans="1:10 16384:16384" ht="15.75" x14ac:dyDescent="0.25">
      <c r="A119" s="92" t="s">
        <v>176</v>
      </c>
      <c r="B119" s="142" t="s">
        <v>220</v>
      </c>
      <c r="C119" s="137"/>
      <c r="D119" s="12"/>
      <c r="E119" s="93" t="s">
        <v>161</v>
      </c>
      <c r="F119" s="142" t="s">
        <v>220</v>
      </c>
      <c r="G119" s="137"/>
      <c r="H119" s="12"/>
      <c r="XFD119" s="137"/>
    </row>
    <row r="120" spans="1:10 16384:16384" ht="15.75" x14ac:dyDescent="0.25">
      <c r="A120" s="62"/>
      <c r="B120" s="7"/>
      <c r="C120" s="94" t="s">
        <v>82</v>
      </c>
      <c r="D120" s="13">
        <f>SUM(D105:D119)</f>
        <v>23084.779999999995</v>
      </c>
      <c r="E120" s="61"/>
      <c r="F120" s="95"/>
      <c r="G120" s="94" t="s">
        <v>82</v>
      </c>
      <c r="H120" s="38">
        <f>SUM(H105:H119)</f>
        <v>8470.7000000000007</v>
      </c>
    </row>
    <row r="121" spans="1:10 16384:16384" ht="15.75" x14ac:dyDescent="0.25">
      <c r="A121" s="71"/>
      <c r="B121" s="72"/>
      <c r="C121" s="7"/>
      <c r="D121" s="14"/>
      <c r="E121" s="73"/>
      <c r="F121" s="7"/>
      <c r="G121" s="91"/>
      <c r="H121" s="39"/>
    </row>
    <row r="122" spans="1:10 16384:16384" ht="15.75" x14ac:dyDescent="0.25">
      <c r="A122" s="80" t="s">
        <v>0</v>
      </c>
      <c r="B122" s="50" t="s">
        <v>1</v>
      </c>
      <c r="C122" s="50"/>
      <c r="D122" s="4"/>
      <c r="E122" s="56"/>
      <c r="F122" s="52"/>
      <c r="G122" s="50" t="s">
        <v>2</v>
      </c>
      <c r="H122" s="31"/>
    </row>
    <row r="123" spans="1:10 16384:16384" ht="15.75" x14ac:dyDescent="0.25">
      <c r="A123" s="53" t="s">
        <v>83</v>
      </c>
      <c r="B123" s="54" t="s">
        <v>4</v>
      </c>
      <c r="C123" s="55" t="s">
        <v>239</v>
      </c>
      <c r="D123" s="4"/>
      <c r="E123" s="56" t="s">
        <v>160</v>
      </c>
      <c r="F123" s="57" t="s">
        <v>4</v>
      </c>
      <c r="G123" s="55" t="s">
        <v>239</v>
      </c>
      <c r="H123" s="4"/>
    </row>
    <row r="124" spans="1:10 16384:16384" ht="15.75" x14ac:dyDescent="0.25">
      <c r="A124" s="58" t="s">
        <v>84</v>
      </c>
      <c r="B124" s="5" t="s">
        <v>6</v>
      </c>
      <c r="C124" s="60" t="s">
        <v>7</v>
      </c>
      <c r="D124" s="5" t="s">
        <v>8</v>
      </c>
      <c r="E124" s="61"/>
      <c r="F124" s="60" t="s">
        <v>6</v>
      </c>
      <c r="G124" s="60" t="s">
        <v>7</v>
      </c>
      <c r="H124" s="32" t="s">
        <v>8</v>
      </c>
    </row>
    <row r="125" spans="1:10 16384:16384" ht="15.75" x14ac:dyDescent="0.25">
      <c r="A125" s="62" t="s">
        <v>172</v>
      </c>
      <c r="B125" s="3" t="s">
        <v>231</v>
      </c>
      <c r="C125" s="3"/>
      <c r="D125" s="15"/>
      <c r="E125" s="96" t="s">
        <v>161</v>
      </c>
      <c r="F125" s="3" t="s">
        <v>231</v>
      </c>
      <c r="G125" s="3"/>
      <c r="H125" s="15"/>
    </row>
    <row r="126" spans="1:10 16384:16384" ht="15.75" x14ac:dyDescent="0.25">
      <c r="A126" s="62" t="s">
        <v>85</v>
      </c>
      <c r="B126" s="87" t="s">
        <v>220</v>
      </c>
      <c r="C126" s="3"/>
      <c r="D126" s="16"/>
      <c r="E126" s="96" t="s">
        <v>163</v>
      </c>
      <c r="F126" s="3"/>
      <c r="G126" s="3"/>
      <c r="H126" s="16"/>
    </row>
    <row r="127" spans="1:10 16384:16384" ht="15.75" x14ac:dyDescent="0.25">
      <c r="A127" s="62" t="s">
        <v>86</v>
      </c>
      <c r="B127" s="3" t="s">
        <v>235</v>
      </c>
      <c r="C127" s="3" t="s">
        <v>235</v>
      </c>
      <c r="D127" s="1">
        <v>5636.2</v>
      </c>
      <c r="E127" s="65" t="s">
        <v>162</v>
      </c>
      <c r="F127" s="3" t="s">
        <v>235</v>
      </c>
      <c r="G127" s="3" t="s">
        <v>235</v>
      </c>
      <c r="H127" s="1">
        <v>2818.1</v>
      </c>
    </row>
    <row r="128" spans="1:10 16384:16384" ht="15.75" x14ac:dyDescent="0.25">
      <c r="A128" s="62" t="s">
        <v>87</v>
      </c>
      <c r="B128" s="87" t="s">
        <v>220</v>
      </c>
      <c r="C128" s="3"/>
      <c r="D128" s="16"/>
      <c r="E128" s="96" t="s">
        <v>162</v>
      </c>
      <c r="F128" s="3" t="s">
        <v>220</v>
      </c>
      <c r="G128" s="3"/>
      <c r="H128" s="16"/>
    </row>
    <row r="129" spans="1:9" ht="15.75" x14ac:dyDescent="0.25">
      <c r="A129" s="62" t="s">
        <v>88</v>
      </c>
      <c r="B129" s="3" t="s">
        <v>231</v>
      </c>
      <c r="C129" s="3" t="s">
        <v>242</v>
      </c>
      <c r="D129" s="16">
        <v>3548.61</v>
      </c>
      <c r="E129" s="97" t="s">
        <v>161</v>
      </c>
      <c r="F129" s="3" t="s">
        <v>231</v>
      </c>
      <c r="G129" s="3" t="s">
        <v>242</v>
      </c>
      <c r="H129" s="16">
        <v>1064.58</v>
      </c>
    </row>
    <row r="130" spans="1:9" ht="15.75" x14ac:dyDescent="0.25">
      <c r="A130" s="98" t="s">
        <v>89</v>
      </c>
      <c r="B130" s="3" t="s">
        <v>235</v>
      </c>
      <c r="C130" s="3" t="s">
        <v>235</v>
      </c>
      <c r="D130" s="1">
        <v>5057.6099999999997</v>
      </c>
      <c r="E130" s="65" t="s">
        <v>162</v>
      </c>
      <c r="F130" s="3" t="s">
        <v>235</v>
      </c>
      <c r="G130" s="3" t="s">
        <v>235</v>
      </c>
      <c r="H130" s="1">
        <v>2528.8000000000002</v>
      </c>
    </row>
    <row r="131" spans="1:9" ht="15.75" x14ac:dyDescent="0.25">
      <c r="A131" s="62" t="s">
        <v>156</v>
      </c>
      <c r="B131" s="3" t="s">
        <v>235</v>
      </c>
      <c r="C131" s="3" t="s">
        <v>235</v>
      </c>
      <c r="D131" s="1">
        <v>1580.82</v>
      </c>
      <c r="E131" s="65" t="s">
        <v>161</v>
      </c>
      <c r="F131" s="3" t="s">
        <v>235</v>
      </c>
      <c r="G131" s="3" t="s">
        <v>235</v>
      </c>
      <c r="H131" s="1">
        <v>474.25</v>
      </c>
    </row>
    <row r="132" spans="1:9" ht="15.75" x14ac:dyDescent="0.25">
      <c r="A132" s="62" t="s">
        <v>90</v>
      </c>
      <c r="B132" s="3" t="s">
        <v>235</v>
      </c>
      <c r="C132" s="3" t="s">
        <v>235</v>
      </c>
      <c r="D132" s="1">
        <v>2669.79</v>
      </c>
      <c r="E132" s="65" t="s">
        <v>161</v>
      </c>
      <c r="F132" s="3" t="s">
        <v>235</v>
      </c>
      <c r="G132" s="3" t="s">
        <v>235</v>
      </c>
      <c r="H132" s="1">
        <v>800.94</v>
      </c>
    </row>
    <row r="133" spans="1:9" ht="15.75" x14ac:dyDescent="0.25">
      <c r="A133" s="62" t="s">
        <v>91</v>
      </c>
      <c r="B133" s="3" t="s">
        <v>235</v>
      </c>
      <c r="C133" s="3" t="s">
        <v>235</v>
      </c>
      <c r="D133" s="1">
        <v>3676.5</v>
      </c>
      <c r="E133" s="65" t="s">
        <v>161</v>
      </c>
      <c r="F133" s="3" t="s">
        <v>235</v>
      </c>
      <c r="G133" s="3" t="s">
        <v>235</v>
      </c>
      <c r="H133" s="1">
        <v>1838.25</v>
      </c>
    </row>
    <row r="134" spans="1:9" ht="15.75" x14ac:dyDescent="0.25">
      <c r="A134" s="62" t="s">
        <v>227</v>
      </c>
      <c r="B134" s="3" t="s">
        <v>235</v>
      </c>
      <c r="C134" s="3" t="s">
        <v>235</v>
      </c>
      <c r="D134" s="1">
        <v>2831.72</v>
      </c>
      <c r="E134" s="65" t="s">
        <v>161</v>
      </c>
      <c r="F134" s="3" t="s">
        <v>235</v>
      </c>
      <c r="G134" s="3" t="s">
        <v>235</v>
      </c>
      <c r="H134" s="1">
        <v>849.51</v>
      </c>
      <c r="I134" s="125" t="s">
        <v>228</v>
      </c>
    </row>
    <row r="135" spans="1:9" ht="15.75" x14ac:dyDescent="0.25">
      <c r="A135" s="62" t="s">
        <v>194</v>
      </c>
      <c r="B135" s="3" t="s">
        <v>235</v>
      </c>
      <c r="C135" s="3" t="s">
        <v>235</v>
      </c>
      <c r="D135" s="1">
        <v>2838.11</v>
      </c>
      <c r="E135" s="65" t="s">
        <v>161</v>
      </c>
      <c r="F135" s="3" t="s">
        <v>235</v>
      </c>
      <c r="G135" s="3" t="s">
        <v>235</v>
      </c>
      <c r="H135" s="1">
        <v>851.43</v>
      </c>
    </row>
    <row r="136" spans="1:9" ht="15.75" x14ac:dyDescent="0.25">
      <c r="A136" s="126" t="s">
        <v>190</v>
      </c>
      <c r="B136" s="87" t="s">
        <v>220</v>
      </c>
      <c r="C136" s="3"/>
      <c r="D136" s="1"/>
      <c r="E136" s="65" t="s">
        <v>161</v>
      </c>
      <c r="F136" s="3" t="s">
        <v>220</v>
      </c>
      <c r="G136" s="3"/>
      <c r="H136" s="1"/>
    </row>
    <row r="137" spans="1:9" ht="15.75" x14ac:dyDescent="0.25">
      <c r="A137" s="82" t="s">
        <v>169</v>
      </c>
      <c r="B137" s="87" t="s">
        <v>213</v>
      </c>
      <c r="C137" s="3"/>
      <c r="D137" s="1"/>
      <c r="E137" s="65" t="s">
        <v>161</v>
      </c>
      <c r="F137" s="3" t="s">
        <v>213</v>
      </c>
      <c r="G137" s="3"/>
      <c r="H137" s="1"/>
    </row>
    <row r="138" spans="1:9" ht="15.75" x14ac:dyDescent="0.25">
      <c r="A138" s="62"/>
      <c r="B138" s="67"/>
      <c r="C138" s="68" t="s">
        <v>92</v>
      </c>
      <c r="D138" s="6">
        <f>SUM(D125:D137)</f>
        <v>27839.360000000001</v>
      </c>
      <c r="E138" s="89"/>
      <c r="F138" s="67"/>
      <c r="G138" s="70" t="s">
        <v>92</v>
      </c>
      <c r="H138" s="33">
        <f>SUM(H125:H137)</f>
        <v>11225.86</v>
      </c>
    </row>
    <row r="139" spans="1:9" ht="15.75" x14ac:dyDescent="0.25">
      <c r="A139" s="62"/>
      <c r="B139" s="7"/>
      <c r="C139" s="7"/>
      <c r="D139" s="14"/>
      <c r="E139" s="73"/>
      <c r="F139" s="7"/>
      <c r="G139" s="79"/>
      <c r="H139" s="35"/>
    </row>
    <row r="140" spans="1:9" ht="15.75" x14ac:dyDescent="0.25">
      <c r="A140" s="80" t="s">
        <v>0</v>
      </c>
      <c r="B140" s="50" t="s">
        <v>1</v>
      </c>
      <c r="C140" s="50"/>
      <c r="D140" s="4"/>
      <c r="E140" s="56"/>
      <c r="F140" s="52"/>
      <c r="G140" s="50" t="s">
        <v>2</v>
      </c>
      <c r="H140" s="31"/>
    </row>
    <row r="141" spans="1:9" ht="15.75" x14ac:dyDescent="0.25">
      <c r="A141" s="53" t="s">
        <v>93</v>
      </c>
      <c r="B141" s="54" t="s">
        <v>4</v>
      </c>
      <c r="C141" s="55" t="s">
        <v>239</v>
      </c>
      <c r="D141" s="4"/>
      <c r="E141" s="56" t="s">
        <v>160</v>
      </c>
      <c r="F141" s="57" t="s">
        <v>4</v>
      </c>
      <c r="G141" s="55" t="s">
        <v>239</v>
      </c>
      <c r="H141" s="4"/>
    </row>
    <row r="142" spans="1:9" ht="15.75" x14ac:dyDescent="0.25">
      <c r="A142" s="58" t="s">
        <v>94</v>
      </c>
      <c r="B142" s="5" t="s">
        <v>6</v>
      </c>
      <c r="C142" s="60" t="s">
        <v>7</v>
      </c>
      <c r="D142" s="5" t="s">
        <v>8</v>
      </c>
      <c r="E142" s="61"/>
      <c r="F142" s="60" t="s">
        <v>6</v>
      </c>
      <c r="G142" s="60" t="s">
        <v>7</v>
      </c>
      <c r="H142" s="32" t="s">
        <v>8</v>
      </c>
    </row>
    <row r="143" spans="1:9" ht="15.75" x14ac:dyDescent="0.25">
      <c r="A143" s="62" t="s">
        <v>179</v>
      </c>
      <c r="B143" s="3" t="s">
        <v>233</v>
      </c>
      <c r="C143" s="3"/>
      <c r="D143" s="15"/>
      <c r="E143" s="65" t="s">
        <v>161</v>
      </c>
      <c r="F143" s="3" t="s">
        <v>233</v>
      </c>
      <c r="G143" s="3"/>
      <c r="H143" s="15"/>
    </row>
    <row r="144" spans="1:9" ht="15.75" x14ac:dyDescent="0.25">
      <c r="A144" s="62" t="s">
        <v>165</v>
      </c>
      <c r="B144" s="3" t="s">
        <v>235</v>
      </c>
      <c r="C144" s="3" t="s">
        <v>251</v>
      </c>
      <c r="D144" s="16">
        <f>2476.57+1099.07</f>
        <v>3575.6400000000003</v>
      </c>
      <c r="E144" s="65" t="s">
        <v>161</v>
      </c>
      <c r="F144" s="3" t="s">
        <v>235</v>
      </c>
      <c r="G144" s="3" t="s">
        <v>251</v>
      </c>
      <c r="H144" s="16">
        <f>742.97+329.72</f>
        <v>1072.69</v>
      </c>
    </row>
    <row r="145" spans="1:12 16384:16384" ht="15.75" x14ac:dyDescent="0.25">
      <c r="A145" s="62" t="s">
        <v>95</v>
      </c>
      <c r="B145" s="87" t="s">
        <v>231</v>
      </c>
      <c r="C145" s="3" t="s">
        <v>242</v>
      </c>
      <c r="D145" s="16">
        <v>7838.42</v>
      </c>
      <c r="E145" s="65" t="s">
        <v>162</v>
      </c>
      <c r="F145" s="87" t="s">
        <v>231</v>
      </c>
      <c r="G145" s="3" t="s">
        <v>242</v>
      </c>
      <c r="H145" s="16">
        <v>3919.21</v>
      </c>
    </row>
    <row r="146" spans="1:12 16384:16384" ht="15.75" x14ac:dyDescent="0.25">
      <c r="A146" s="62" t="s">
        <v>96</v>
      </c>
      <c r="B146" s="3" t="s">
        <v>233</v>
      </c>
      <c r="C146" s="3"/>
      <c r="D146" s="16"/>
      <c r="E146" s="65" t="s">
        <v>161</v>
      </c>
      <c r="F146" s="3" t="s">
        <v>233</v>
      </c>
      <c r="G146" s="3"/>
      <c r="H146" s="16"/>
      <c r="XFD146" s="3"/>
    </row>
    <row r="147" spans="1:12 16384:16384" ht="15.75" x14ac:dyDescent="0.25">
      <c r="A147" s="62" t="s">
        <v>97</v>
      </c>
      <c r="B147" s="3" t="s">
        <v>235</v>
      </c>
      <c r="C147" s="3" t="s">
        <v>235</v>
      </c>
      <c r="D147" s="16">
        <v>2515.25</v>
      </c>
      <c r="E147" s="65" t="s">
        <v>161</v>
      </c>
      <c r="F147" s="3" t="s">
        <v>235</v>
      </c>
      <c r="G147" s="3" t="s">
        <v>235</v>
      </c>
      <c r="H147" s="16">
        <v>754.58</v>
      </c>
    </row>
    <row r="148" spans="1:12 16384:16384" ht="15.75" x14ac:dyDescent="0.25">
      <c r="A148" s="62" t="s">
        <v>98</v>
      </c>
      <c r="B148" s="3" t="s">
        <v>235</v>
      </c>
      <c r="C148" s="3" t="s">
        <v>235</v>
      </c>
      <c r="D148" s="1">
        <v>1467.82</v>
      </c>
      <c r="E148" s="65" t="s">
        <v>161</v>
      </c>
      <c r="F148" s="3" t="s">
        <v>235</v>
      </c>
      <c r="G148" s="3" t="s">
        <v>235</v>
      </c>
      <c r="H148" s="1">
        <v>440.35</v>
      </c>
    </row>
    <row r="149" spans="1:12 16384:16384" ht="15.75" x14ac:dyDescent="0.25">
      <c r="A149" s="62" t="s">
        <v>99</v>
      </c>
      <c r="B149" s="3" t="s">
        <v>233</v>
      </c>
      <c r="C149" s="3"/>
      <c r="D149" s="16"/>
      <c r="E149" s="65" t="s">
        <v>161</v>
      </c>
      <c r="F149" s="3" t="s">
        <v>233</v>
      </c>
      <c r="G149" s="3"/>
      <c r="H149" s="16"/>
    </row>
    <row r="150" spans="1:12 16384:16384" ht="15.75" x14ac:dyDescent="0.25">
      <c r="A150" s="62" t="s">
        <v>157</v>
      </c>
      <c r="B150" s="3" t="s">
        <v>235</v>
      </c>
      <c r="C150" s="3" t="s">
        <v>235</v>
      </c>
      <c r="D150" s="16">
        <v>1102.3499999999999</v>
      </c>
      <c r="E150" s="65" t="s">
        <v>161</v>
      </c>
      <c r="F150" s="3" t="s">
        <v>235</v>
      </c>
      <c r="G150" s="3" t="s">
        <v>235</v>
      </c>
      <c r="H150" s="16">
        <v>330.7</v>
      </c>
    </row>
    <row r="151" spans="1:12 16384:16384" ht="15.75" x14ac:dyDescent="0.25">
      <c r="A151" s="62" t="s">
        <v>100</v>
      </c>
      <c r="B151" s="3" t="s">
        <v>235</v>
      </c>
      <c r="C151" s="3" t="s">
        <v>235</v>
      </c>
      <c r="D151" s="16">
        <v>2901.64</v>
      </c>
      <c r="E151" s="65" t="s">
        <v>162</v>
      </c>
      <c r="F151" s="3" t="s">
        <v>235</v>
      </c>
      <c r="G151" s="3" t="s">
        <v>235</v>
      </c>
      <c r="H151" s="16">
        <v>1450.82</v>
      </c>
    </row>
    <row r="152" spans="1:12 16384:16384" ht="15.75" x14ac:dyDescent="0.25">
      <c r="A152" s="62" t="s">
        <v>101</v>
      </c>
      <c r="B152" s="3" t="s">
        <v>235</v>
      </c>
      <c r="C152" s="3" t="s">
        <v>235</v>
      </c>
      <c r="D152" s="16">
        <v>1690.72</v>
      </c>
      <c r="E152" s="65" t="s">
        <v>161</v>
      </c>
      <c r="F152" s="3" t="s">
        <v>235</v>
      </c>
      <c r="G152" s="3" t="s">
        <v>235</v>
      </c>
      <c r="H152" s="16">
        <v>507.22</v>
      </c>
    </row>
    <row r="153" spans="1:12 16384:16384" ht="15.75" x14ac:dyDescent="0.25">
      <c r="A153" s="62" t="s">
        <v>102</v>
      </c>
      <c r="B153" s="87" t="s">
        <v>177</v>
      </c>
      <c r="C153" s="3"/>
      <c r="D153" s="16"/>
      <c r="E153" s="65" t="s">
        <v>162</v>
      </c>
      <c r="F153" s="87" t="s">
        <v>177</v>
      </c>
      <c r="G153" s="3"/>
      <c r="H153" s="16"/>
    </row>
    <row r="154" spans="1:12 16384:16384" ht="15.75" x14ac:dyDescent="0.25">
      <c r="A154" s="62" t="s">
        <v>103</v>
      </c>
      <c r="B154" s="3" t="s">
        <v>235</v>
      </c>
      <c r="C154" s="3" t="s">
        <v>235</v>
      </c>
      <c r="D154" s="1">
        <v>1011.84</v>
      </c>
      <c r="E154" s="65" t="s">
        <v>161</v>
      </c>
      <c r="F154" s="3" t="s">
        <v>235</v>
      </c>
      <c r="G154" s="3" t="s">
        <v>235</v>
      </c>
      <c r="H154" s="1">
        <v>303.55</v>
      </c>
    </row>
    <row r="155" spans="1:12 16384:16384" ht="15.75" x14ac:dyDescent="0.25">
      <c r="A155" s="98" t="s">
        <v>104</v>
      </c>
      <c r="B155" s="3" t="s">
        <v>235</v>
      </c>
      <c r="C155" s="3" t="s">
        <v>235</v>
      </c>
      <c r="D155" s="1">
        <v>1934.63</v>
      </c>
      <c r="E155" s="65" t="s">
        <v>161</v>
      </c>
      <c r="F155" s="3" t="s">
        <v>235</v>
      </c>
      <c r="G155" s="3" t="s">
        <v>235</v>
      </c>
      <c r="H155" s="1">
        <v>580.39</v>
      </c>
    </row>
    <row r="156" spans="1:12 16384:16384" ht="15.75" x14ac:dyDescent="0.25">
      <c r="A156" s="62" t="s">
        <v>105</v>
      </c>
      <c r="B156" s="3" t="s">
        <v>235</v>
      </c>
      <c r="C156" s="3" t="s">
        <v>235</v>
      </c>
      <c r="D156" s="1">
        <v>1733.01</v>
      </c>
      <c r="E156" s="65" t="s">
        <v>161</v>
      </c>
      <c r="F156" s="3" t="s">
        <v>235</v>
      </c>
      <c r="G156" s="3" t="s">
        <v>235</v>
      </c>
      <c r="H156" s="1">
        <v>519.9</v>
      </c>
    </row>
    <row r="157" spans="1:12 16384:16384" ht="15.75" x14ac:dyDescent="0.25">
      <c r="A157" s="62" t="s">
        <v>106</v>
      </c>
      <c r="B157" s="3" t="s">
        <v>235</v>
      </c>
      <c r="C157" s="3" t="s">
        <v>235</v>
      </c>
      <c r="D157" s="1">
        <v>1134.03</v>
      </c>
      <c r="E157" s="65" t="s">
        <v>161</v>
      </c>
      <c r="F157" s="3" t="s">
        <v>235</v>
      </c>
      <c r="G157" s="3" t="s">
        <v>235</v>
      </c>
      <c r="H157" s="1">
        <v>340.21</v>
      </c>
      <c r="L157" s="125" t="s">
        <v>42</v>
      </c>
    </row>
    <row r="158" spans="1:12 16384:16384" ht="15.75" x14ac:dyDescent="0.25">
      <c r="A158" s="62" t="s">
        <v>225</v>
      </c>
      <c r="B158" s="3" t="s">
        <v>235</v>
      </c>
      <c r="C158" s="3" t="s">
        <v>235</v>
      </c>
      <c r="D158" s="1">
        <v>652.79999999999995</v>
      </c>
      <c r="E158" s="65" t="s">
        <v>161</v>
      </c>
      <c r="F158" s="3" t="s">
        <v>235</v>
      </c>
      <c r="G158" s="3" t="s">
        <v>235</v>
      </c>
      <c r="H158" s="1">
        <v>195.84</v>
      </c>
      <c r="XFD158" s="3"/>
    </row>
    <row r="159" spans="1:12 16384:16384" ht="15.75" x14ac:dyDescent="0.25">
      <c r="A159" s="92" t="s">
        <v>191</v>
      </c>
      <c r="B159" s="3" t="s">
        <v>235</v>
      </c>
      <c r="C159" s="3" t="s">
        <v>235</v>
      </c>
      <c r="D159" s="1">
        <v>1006.08</v>
      </c>
      <c r="E159" s="89" t="s">
        <v>161</v>
      </c>
      <c r="F159" s="3" t="s">
        <v>235</v>
      </c>
      <c r="G159" s="3" t="s">
        <v>235</v>
      </c>
      <c r="H159" s="1">
        <v>301.82</v>
      </c>
    </row>
    <row r="160" spans="1:12 16384:16384" ht="15.75" x14ac:dyDescent="0.25">
      <c r="A160" s="62"/>
      <c r="B160" s="67"/>
      <c r="C160" s="68" t="s">
        <v>107</v>
      </c>
      <c r="D160" s="6">
        <f>SUM(D143:D159)</f>
        <v>28564.23</v>
      </c>
      <c r="E160" s="63"/>
      <c r="F160" s="67"/>
      <c r="G160" s="68"/>
      <c r="H160" s="33">
        <f>SUM(H143:H159)</f>
        <v>10717.279999999997</v>
      </c>
    </row>
    <row r="161" spans="1:11" ht="15.75" x14ac:dyDescent="0.25">
      <c r="A161" s="62" t="s">
        <v>42</v>
      </c>
      <c r="B161" s="7"/>
      <c r="C161" s="7"/>
      <c r="D161" s="14"/>
      <c r="E161" s="73"/>
      <c r="F161" s="7"/>
      <c r="G161" s="79"/>
      <c r="H161" s="35"/>
    </row>
    <row r="162" spans="1:11" ht="15.75" x14ac:dyDescent="0.25">
      <c r="A162" s="80" t="s">
        <v>0</v>
      </c>
      <c r="B162" s="50" t="s">
        <v>1</v>
      </c>
      <c r="C162" s="50"/>
      <c r="D162" s="17"/>
      <c r="E162" s="56"/>
      <c r="F162" s="52"/>
      <c r="G162" s="50" t="s">
        <v>2</v>
      </c>
      <c r="H162" s="31"/>
    </row>
    <row r="163" spans="1:11" ht="15.75" x14ac:dyDescent="0.25">
      <c r="A163" s="53" t="s">
        <v>108</v>
      </c>
      <c r="B163" s="54" t="s">
        <v>4</v>
      </c>
      <c r="C163" s="55" t="s">
        <v>239</v>
      </c>
      <c r="D163" s="4"/>
      <c r="E163" s="56" t="s">
        <v>160</v>
      </c>
      <c r="F163" s="57" t="s">
        <v>4</v>
      </c>
      <c r="G163" s="55" t="s">
        <v>239</v>
      </c>
      <c r="H163" s="4"/>
    </row>
    <row r="164" spans="1:11" ht="15.75" x14ac:dyDescent="0.25">
      <c r="A164" s="58" t="s">
        <v>109</v>
      </c>
      <c r="B164" s="59" t="s">
        <v>6</v>
      </c>
      <c r="C164" s="60" t="s">
        <v>7</v>
      </c>
      <c r="D164" s="5" t="s">
        <v>8</v>
      </c>
      <c r="E164" s="61"/>
      <c r="F164" s="60" t="s">
        <v>6</v>
      </c>
      <c r="G164" s="60" t="s">
        <v>7</v>
      </c>
      <c r="H164" s="32" t="s">
        <v>8</v>
      </c>
    </row>
    <row r="165" spans="1:11" ht="15.75" x14ac:dyDescent="0.25">
      <c r="A165" s="62" t="s">
        <v>110</v>
      </c>
      <c r="B165" s="3" t="s">
        <v>235</v>
      </c>
      <c r="C165" s="3" t="s">
        <v>235</v>
      </c>
      <c r="D165" s="130">
        <v>2181.5</v>
      </c>
      <c r="E165" s="63" t="s">
        <v>161</v>
      </c>
      <c r="F165" s="3" t="s">
        <v>235</v>
      </c>
      <c r="G165" s="3" t="s">
        <v>235</v>
      </c>
      <c r="H165" s="130">
        <v>654.45000000000005</v>
      </c>
    </row>
    <row r="166" spans="1:11" ht="15.75" x14ac:dyDescent="0.25">
      <c r="A166" s="98" t="s">
        <v>232</v>
      </c>
      <c r="B166" s="87" t="s">
        <v>226</v>
      </c>
      <c r="C166" s="104"/>
      <c r="D166" s="18"/>
      <c r="E166" s="63" t="s">
        <v>161</v>
      </c>
      <c r="F166" s="3" t="s">
        <v>226</v>
      </c>
      <c r="G166" s="104"/>
      <c r="H166" s="18"/>
    </row>
    <row r="167" spans="1:11" ht="15.75" x14ac:dyDescent="0.25">
      <c r="A167" s="62" t="s">
        <v>111</v>
      </c>
      <c r="B167" s="3" t="s">
        <v>235</v>
      </c>
      <c r="C167" s="3" t="s">
        <v>244</v>
      </c>
      <c r="D167" s="18">
        <v>4778.46</v>
      </c>
      <c r="E167" s="63" t="s">
        <v>161</v>
      </c>
      <c r="F167" s="3" t="s">
        <v>235</v>
      </c>
      <c r="G167" s="3" t="s">
        <v>244</v>
      </c>
      <c r="H167" s="18">
        <v>1433.54</v>
      </c>
    </row>
    <row r="168" spans="1:11" ht="15.75" x14ac:dyDescent="0.25">
      <c r="A168" s="62" t="s">
        <v>112</v>
      </c>
      <c r="B168" s="3" t="s">
        <v>235</v>
      </c>
      <c r="C168" s="3" t="s">
        <v>235</v>
      </c>
      <c r="D168" s="18">
        <v>1486.8</v>
      </c>
      <c r="E168" s="63" t="s">
        <v>161</v>
      </c>
      <c r="F168" s="3" t="s">
        <v>235</v>
      </c>
      <c r="G168" s="3" t="s">
        <v>235</v>
      </c>
      <c r="H168" s="18">
        <v>446.04</v>
      </c>
    </row>
    <row r="169" spans="1:11" ht="15.75" x14ac:dyDescent="0.25">
      <c r="A169" s="62" t="s">
        <v>113</v>
      </c>
      <c r="B169" s="3" t="s">
        <v>235</v>
      </c>
      <c r="C169" s="3" t="s">
        <v>235</v>
      </c>
      <c r="D169" s="18">
        <v>2493.64</v>
      </c>
      <c r="E169" s="63" t="s">
        <v>161</v>
      </c>
      <c r="F169" s="3" t="s">
        <v>235</v>
      </c>
      <c r="G169" s="3" t="s">
        <v>235</v>
      </c>
      <c r="H169" s="18">
        <v>748.09</v>
      </c>
    </row>
    <row r="170" spans="1:11" ht="15.75" x14ac:dyDescent="0.25">
      <c r="A170" s="62" t="s">
        <v>114</v>
      </c>
      <c r="B170" s="3" t="s">
        <v>235</v>
      </c>
      <c r="C170" s="3" t="s">
        <v>235</v>
      </c>
      <c r="D170" s="11">
        <v>5235.8999999999996</v>
      </c>
      <c r="E170" s="63" t="s">
        <v>162</v>
      </c>
      <c r="F170" s="3" t="s">
        <v>235</v>
      </c>
      <c r="G170" s="3" t="s">
        <v>235</v>
      </c>
      <c r="H170" s="11">
        <v>2617.98</v>
      </c>
    </row>
    <row r="171" spans="1:11" ht="15.75" x14ac:dyDescent="0.25">
      <c r="A171" s="62" t="s">
        <v>115</v>
      </c>
      <c r="B171" s="3" t="s">
        <v>235</v>
      </c>
      <c r="C171" s="3" t="s">
        <v>235</v>
      </c>
      <c r="D171" s="18">
        <v>1622.38</v>
      </c>
      <c r="E171" s="63" t="s">
        <v>161</v>
      </c>
      <c r="F171" s="3" t="s">
        <v>235</v>
      </c>
      <c r="G171" s="3" t="s">
        <v>235</v>
      </c>
      <c r="H171" s="18">
        <v>486.71</v>
      </c>
    </row>
    <row r="172" spans="1:11" ht="15.75" x14ac:dyDescent="0.25">
      <c r="A172" s="62" t="s">
        <v>116</v>
      </c>
      <c r="B172" s="3" t="s">
        <v>235</v>
      </c>
      <c r="C172" s="3"/>
      <c r="D172" s="18"/>
      <c r="E172" s="63" t="s">
        <v>161</v>
      </c>
      <c r="F172" s="3" t="s">
        <v>235</v>
      </c>
      <c r="G172" s="3"/>
      <c r="H172" s="18"/>
      <c r="K172" s="125" t="s">
        <v>42</v>
      </c>
    </row>
    <row r="173" spans="1:11" ht="15.75" x14ac:dyDescent="0.25">
      <c r="A173" s="62" t="s">
        <v>117</v>
      </c>
      <c r="B173" s="87" t="s">
        <v>216</v>
      </c>
      <c r="C173" s="3"/>
      <c r="D173" s="18"/>
      <c r="E173" s="63" t="s">
        <v>161</v>
      </c>
      <c r="F173" s="3" t="s">
        <v>216</v>
      </c>
      <c r="G173" s="3"/>
      <c r="H173" s="18"/>
    </row>
    <row r="174" spans="1:11" ht="15.75" x14ac:dyDescent="0.25">
      <c r="A174" s="62" t="s">
        <v>118</v>
      </c>
      <c r="B174" s="87" t="s">
        <v>168</v>
      </c>
      <c r="C174" s="104"/>
      <c r="D174" s="18"/>
      <c r="E174" s="63" t="s">
        <v>161</v>
      </c>
      <c r="F174" s="87" t="s">
        <v>168</v>
      </c>
      <c r="G174" s="104"/>
      <c r="H174" s="18"/>
    </row>
    <row r="175" spans="1:11" ht="15.75" x14ac:dyDescent="0.25">
      <c r="A175" s="62" t="s">
        <v>119</v>
      </c>
      <c r="B175" s="3" t="s">
        <v>235</v>
      </c>
      <c r="C175" s="3" t="s">
        <v>235</v>
      </c>
      <c r="D175" s="11">
        <v>3389.27</v>
      </c>
      <c r="E175" s="63" t="s">
        <v>161</v>
      </c>
      <c r="F175" s="3" t="s">
        <v>235</v>
      </c>
      <c r="G175" s="3" t="s">
        <v>235</v>
      </c>
      <c r="H175" s="11">
        <v>1016.78</v>
      </c>
    </row>
    <row r="176" spans="1:11" ht="15.75" x14ac:dyDescent="0.25">
      <c r="A176" s="62" t="s">
        <v>120</v>
      </c>
      <c r="B176" s="3" t="s">
        <v>235</v>
      </c>
      <c r="C176" s="3" t="s">
        <v>235</v>
      </c>
      <c r="D176" s="11">
        <v>2261.2600000000002</v>
      </c>
      <c r="E176" s="63" t="s">
        <v>161</v>
      </c>
      <c r="F176" s="3" t="s">
        <v>235</v>
      </c>
      <c r="G176" s="3" t="s">
        <v>235</v>
      </c>
      <c r="H176" s="11">
        <v>678.38</v>
      </c>
    </row>
    <row r="177" spans="1:10" ht="15.75" x14ac:dyDescent="0.25">
      <c r="A177" s="62" t="s">
        <v>121</v>
      </c>
      <c r="B177" s="3" t="s">
        <v>235</v>
      </c>
      <c r="C177" s="3" t="s">
        <v>235</v>
      </c>
      <c r="D177" s="11">
        <v>614.27</v>
      </c>
      <c r="E177" s="63" t="s">
        <v>161</v>
      </c>
      <c r="F177" s="3" t="s">
        <v>235</v>
      </c>
      <c r="G177" s="3" t="s">
        <v>235</v>
      </c>
      <c r="H177" s="11">
        <v>184.28</v>
      </c>
    </row>
    <row r="178" spans="1:10" ht="15.75" x14ac:dyDescent="0.25">
      <c r="A178" s="62" t="s">
        <v>192</v>
      </c>
      <c r="B178" s="3" t="s">
        <v>235</v>
      </c>
      <c r="C178" s="3" t="s">
        <v>244</v>
      </c>
      <c r="D178" s="11">
        <f>2339.11+2234.47</f>
        <v>4573.58</v>
      </c>
      <c r="E178" s="63" t="s">
        <v>161</v>
      </c>
      <c r="F178" s="3" t="s">
        <v>235</v>
      </c>
      <c r="G178" s="3" t="s">
        <v>244</v>
      </c>
      <c r="H178" s="11">
        <f>701.73+670.34</f>
        <v>1372.0700000000002</v>
      </c>
    </row>
    <row r="179" spans="1:10" ht="15.75" x14ac:dyDescent="0.25">
      <c r="A179" s="98"/>
      <c r="B179" s="3"/>
      <c r="C179" s="104"/>
      <c r="D179" s="11"/>
      <c r="E179" s="63"/>
      <c r="F179" s="3"/>
      <c r="G179" s="104"/>
      <c r="H179" s="11"/>
    </row>
    <row r="180" spans="1:10" ht="15.75" x14ac:dyDescent="0.25">
      <c r="A180" s="62"/>
      <c r="B180" s="3"/>
      <c r="C180" s="104"/>
      <c r="D180" s="11"/>
      <c r="E180" s="89"/>
      <c r="F180" s="3"/>
      <c r="G180" s="104"/>
      <c r="H180" s="11"/>
    </row>
    <row r="181" spans="1:10" ht="15.75" x14ac:dyDescent="0.25">
      <c r="A181" s="67"/>
      <c r="B181" s="67"/>
      <c r="C181" s="68" t="s">
        <v>122</v>
      </c>
      <c r="D181" s="6">
        <f>SUM(D165:D180)</f>
        <v>28637.059999999998</v>
      </c>
      <c r="E181" s="65"/>
      <c r="F181" s="67"/>
      <c r="G181" s="70" t="s">
        <v>122</v>
      </c>
      <c r="H181" s="33">
        <f>SUM(H165:H180)</f>
        <v>9638.32</v>
      </c>
      <c r="J181" s="125" t="s">
        <v>42</v>
      </c>
    </row>
    <row r="182" spans="1:10" ht="15.75" x14ac:dyDescent="0.25">
      <c r="A182" s="62"/>
      <c r="B182" s="7"/>
      <c r="C182" s="79"/>
      <c r="D182" s="19"/>
      <c r="E182" s="99"/>
      <c r="F182" s="72"/>
      <c r="G182" s="79"/>
      <c r="H182" s="35"/>
    </row>
    <row r="183" spans="1:10" ht="15.75" x14ac:dyDescent="0.25">
      <c r="A183" s="80" t="s">
        <v>0</v>
      </c>
      <c r="B183" s="50" t="s">
        <v>1</v>
      </c>
      <c r="C183" s="50"/>
      <c r="D183" s="17"/>
      <c r="E183" s="61"/>
      <c r="F183" s="76"/>
      <c r="G183" s="50" t="s">
        <v>2</v>
      </c>
      <c r="H183" s="31"/>
    </row>
    <row r="184" spans="1:10" ht="15.75" x14ac:dyDescent="0.25">
      <c r="A184" s="53" t="s">
        <v>123</v>
      </c>
      <c r="B184" s="54" t="s">
        <v>4</v>
      </c>
      <c r="C184" s="55" t="s">
        <v>239</v>
      </c>
      <c r="D184" s="4"/>
      <c r="E184" s="56" t="s">
        <v>160</v>
      </c>
      <c r="F184" s="57" t="s">
        <v>4</v>
      </c>
      <c r="G184" s="55" t="s">
        <v>239</v>
      </c>
      <c r="H184" s="4"/>
    </row>
    <row r="185" spans="1:10" ht="15.75" x14ac:dyDescent="0.25">
      <c r="A185" s="58" t="s">
        <v>124</v>
      </c>
      <c r="B185" s="59" t="s">
        <v>6</v>
      </c>
      <c r="C185" s="60" t="s">
        <v>7</v>
      </c>
      <c r="D185" s="5" t="s">
        <v>8</v>
      </c>
      <c r="E185" s="61"/>
      <c r="F185" s="60" t="s">
        <v>6</v>
      </c>
      <c r="G185" s="60" t="s">
        <v>7</v>
      </c>
      <c r="H185" s="32" t="s">
        <v>8</v>
      </c>
    </row>
    <row r="186" spans="1:10" ht="15.75" x14ac:dyDescent="0.25">
      <c r="A186" s="133" t="s">
        <v>219</v>
      </c>
      <c r="B186" s="100" t="s">
        <v>235</v>
      </c>
      <c r="C186" s="100"/>
      <c r="D186" s="1"/>
      <c r="E186" s="63" t="s">
        <v>161</v>
      </c>
      <c r="F186" s="100" t="s">
        <v>235</v>
      </c>
      <c r="G186" s="100"/>
      <c r="H186" s="1"/>
    </row>
    <row r="187" spans="1:10" ht="15.75" x14ac:dyDescent="0.25">
      <c r="A187" s="62" t="s">
        <v>125</v>
      </c>
      <c r="B187" s="100" t="s">
        <v>235</v>
      </c>
      <c r="C187" s="100" t="s">
        <v>235</v>
      </c>
      <c r="D187" s="1">
        <v>11183.53</v>
      </c>
      <c r="E187" s="63" t="s">
        <v>162</v>
      </c>
      <c r="F187" s="100" t="s">
        <v>235</v>
      </c>
      <c r="G187" s="100" t="s">
        <v>235</v>
      </c>
      <c r="H187" s="1">
        <v>5591.76</v>
      </c>
    </row>
    <row r="188" spans="1:10" ht="15.75" x14ac:dyDescent="0.25">
      <c r="A188" s="62" t="s">
        <v>126</v>
      </c>
      <c r="B188" s="100" t="s">
        <v>243</v>
      </c>
      <c r="C188" s="100" t="s">
        <v>243</v>
      </c>
      <c r="D188" s="1">
        <v>782.13</v>
      </c>
      <c r="E188" s="63" t="s">
        <v>161</v>
      </c>
      <c r="F188" s="100" t="s">
        <v>243</v>
      </c>
      <c r="G188" s="100" t="s">
        <v>243</v>
      </c>
      <c r="H188" s="1">
        <v>234.63</v>
      </c>
    </row>
    <row r="189" spans="1:10" ht="15.75" x14ac:dyDescent="0.25">
      <c r="A189" s="62" t="s">
        <v>249</v>
      </c>
      <c r="B189" s="100" t="s">
        <v>231</v>
      </c>
      <c r="C189" s="100" t="s">
        <v>250</v>
      </c>
      <c r="D189" s="1">
        <f>2102.35+385.18</f>
        <v>2487.5299999999997</v>
      </c>
      <c r="E189" s="63" t="s">
        <v>161</v>
      </c>
      <c r="F189" s="100" t="s">
        <v>231</v>
      </c>
      <c r="G189" s="100" t="s">
        <v>250</v>
      </c>
      <c r="H189" s="1">
        <f>630.71+115.83</f>
        <v>746.54000000000008</v>
      </c>
    </row>
    <row r="190" spans="1:10" ht="15.75" x14ac:dyDescent="0.25">
      <c r="A190" s="98" t="s">
        <v>127</v>
      </c>
      <c r="B190" s="100" t="s">
        <v>243</v>
      </c>
      <c r="C190" s="100" t="s">
        <v>243</v>
      </c>
      <c r="D190" s="1">
        <v>2532.29</v>
      </c>
      <c r="E190" s="63" t="s">
        <v>161</v>
      </c>
      <c r="F190" s="100" t="s">
        <v>243</v>
      </c>
      <c r="G190" s="100" t="s">
        <v>243</v>
      </c>
      <c r="H190" s="1">
        <v>759.69</v>
      </c>
    </row>
    <row r="191" spans="1:10" ht="15.75" x14ac:dyDescent="0.25">
      <c r="A191" s="62" t="s">
        <v>128</v>
      </c>
      <c r="B191" s="131" t="s">
        <v>178</v>
      </c>
      <c r="C191" s="100"/>
      <c r="D191" s="1"/>
      <c r="E191" s="63" t="s">
        <v>161</v>
      </c>
      <c r="F191" s="131" t="s">
        <v>178</v>
      </c>
      <c r="G191" s="100"/>
      <c r="H191" s="1"/>
    </row>
    <row r="192" spans="1:10" ht="15.75" x14ac:dyDescent="0.25">
      <c r="A192" s="62" t="s">
        <v>159</v>
      </c>
      <c r="B192" s="100" t="s">
        <v>235</v>
      </c>
      <c r="C192" s="100" t="s">
        <v>235</v>
      </c>
      <c r="D192" s="1">
        <v>650.95000000000005</v>
      </c>
      <c r="E192" s="63" t="s">
        <v>161</v>
      </c>
      <c r="F192" s="100" t="s">
        <v>235</v>
      </c>
      <c r="G192" s="100" t="s">
        <v>235</v>
      </c>
      <c r="H192" s="1">
        <v>195.28</v>
      </c>
    </row>
    <row r="193" spans="1:10" ht="15.75" x14ac:dyDescent="0.25">
      <c r="A193" s="71" t="s">
        <v>236</v>
      </c>
      <c r="B193" s="100" t="s">
        <v>235</v>
      </c>
      <c r="C193" s="100" t="s">
        <v>235</v>
      </c>
      <c r="D193" s="1">
        <v>414.13</v>
      </c>
      <c r="E193" s="63" t="s">
        <v>161</v>
      </c>
      <c r="F193" s="100" t="s">
        <v>235</v>
      </c>
      <c r="G193" s="100" t="s">
        <v>235</v>
      </c>
      <c r="H193" s="1">
        <v>124.24</v>
      </c>
    </row>
    <row r="194" spans="1:10" ht="15.75" x14ac:dyDescent="0.25">
      <c r="A194" s="78" t="s">
        <v>42</v>
      </c>
      <c r="B194" s="67"/>
      <c r="C194" s="68" t="s">
        <v>129</v>
      </c>
      <c r="D194" s="6">
        <f>SUM(D186:D193)</f>
        <v>18050.560000000001</v>
      </c>
      <c r="E194" s="81"/>
      <c r="F194" s="67"/>
      <c r="G194" s="68"/>
      <c r="H194" s="6">
        <f>SUM(H186:H193)</f>
        <v>7652.14</v>
      </c>
    </row>
    <row r="195" spans="1:10" ht="15.75" x14ac:dyDescent="0.25">
      <c r="A195" s="62"/>
      <c r="B195" s="7"/>
      <c r="C195" s="7"/>
      <c r="D195" s="14"/>
      <c r="E195" s="73"/>
      <c r="F195" s="7"/>
      <c r="G195" s="7"/>
      <c r="H195" s="40"/>
    </row>
    <row r="196" spans="1:10" ht="15.75" x14ac:dyDescent="0.25">
      <c r="A196" s="80" t="s">
        <v>130</v>
      </c>
      <c r="B196" s="101"/>
      <c r="C196" s="56" t="s">
        <v>131</v>
      </c>
      <c r="D196" s="20" t="s">
        <v>132</v>
      </c>
      <c r="E196" s="89"/>
      <c r="F196" s="102"/>
      <c r="G196" s="103" t="s">
        <v>131</v>
      </c>
      <c r="H196" s="41" t="s">
        <v>132</v>
      </c>
    </row>
    <row r="197" spans="1:10" ht="15.75" x14ac:dyDescent="0.25">
      <c r="A197" s="62"/>
      <c r="B197" s="7"/>
      <c r="C197" s="3"/>
      <c r="D197" s="21"/>
      <c r="E197" s="81"/>
      <c r="F197" s="7"/>
      <c r="G197" s="77"/>
      <c r="H197" s="36"/>
    </row>
    <row r="198" spans="1:10" ht="15.75" x14ac:dyDescent="0.25">
      <c r="A198" s="62" t="s">
        <v>133</v>
      </c>
      <c r="B198" s="7"/>
      <c r="C198" s="104" t="s">
        <v>240</v>
      </c>
      <c r="D198" s="11">
        <f>D30</f>
        <v>101676.67000000001</v>
      </c>
      <c r="E198" s="105"/>
      <c r="F198" s="106"/>
      <c r="G198" s="104" t="s">
        <v>240</v>
      </c>
      <c r="H198" s="42">
        <f>H30</f>
        <v>43879.34</v>
      </c>
      <c r="I198" s="141"/>
      <c r="J198" s="107"/>
    </row>
    <row r="199" spans="1:10" ht="15.75" x14ac:dyDescent="0.25">
      <c r="A199" s="62" t="s">
        <v>134</v>
      </c>
      <c r="B199" s="7"/>
      <c r="C199" s="104" t="s">
        <v>240</v>
      </c>
      <c r="D199" s="11">
        <f>D50</f>
        <v>37390.81</v>
      </c>
      <c r="E199" s="105"/>
      <c r="F199" s="106"/>
      <c r="G199" s="104" t="s">
        <v>240</v>
      </c>
      <c r="H199" s="42">
        <f>H50</f>
        <v>13427.03</v>
      </c>
      <c r="I199" s="141"/>
      <c r="J199" s="107"/>
    </row>
    <row r="200" spans="1:10" ht="15.75" x14ac:dyDescent="0.25">
      <c r="A200" s="62" t="s">
        <v>135</v>
      </c>
      <c r="B200" s="108"/>
      <c r="C200" s="104" t="s">
        <v>240</v>
      </c>
      <c r="D200" s="11">
        <f>D71</f>
        <v>64700.68</v>
      </c>
      <c r="E200" s="105"/>
      <c r="F200" s="106"/>
      <c r="G200" s="104" t="s">
        <v>240</v>
      </c>
      <c r="H200" s="42">
        <f>H71</f>
        <v>23802.82</v>
      </c>
      <c r="I200" s="141"/>
      <c r="J200" s="107"/>
    </row>
    <row r="201" spans="1:10" ht="15.75" x14ac:dyDescent="0.25">
      <c r="A201" s="62" t="s">
        <v>136</v>
      </c>
      <c r="B201" s="7"/>
      <c r="C201" s="104" t="s">
        <v>240</v>
      </c>
      <c r="D201" s="11">
        <f>D100</f>
        <v>89972.69</v>
      </c>
      <c r="E201" s="105"/>
      <c r="F201" s="106"/>
      <c r="G201" s="104" t="s">
        <v>240</v>
      </c>
      <c r="H201" s="42">
        <f>H100</f>
        <v>38772.17</v>
      </c>
      <c r="I201" s="141"/>
      <c r="J201" s="107"/>
    </row>
    <row r="202" spans="1:10" ht="15.75" x14ac:dyDescent="0.25">
      <c r="A202" s="62" t="s">
        <v>137</v>
      </c>
      <c r="B202" s="7"/>
      <c r="C202" s="104" t="s">
        <v>240</v>
      </c>
      <c r="D202" s="22">
        <f>D120</f>
        <v>23084.779999999995</v>
      </c>
      <c r="E202" s="105"/>
      <c r="F202" s="106"/>
      <c r="G202" s="104" t="s">
        <v>240</v>
      </c>
      <c r="H202" s="43">
        <f>H120</f>
        <v>8470.7000000000007</v>
      </c>
      <c r="I202" s="141"/>
      <c r="J202" s="107"/>
    </row>
    <row r="203" spans="1:10" ht="15.75" x14ac:dyDescent="0.25">
      <c r="A203" s="62" t="s">
        <v>138</v>
      </c>
      <c r="B203" s="109"/>
      <c r="C203" s="104" t="s">
        <v>240</v>
      </c>
      <c r="D203" s="22">
        <f>D138</f>
        <v>27839.360000000001</v>
      </c>
      <c r="E203" s="105"/>
      <c r="F203" s="106"/>
      <c r="G203" s="104" t="s">
        <v>240</v>
      </c>
      <c r="H203" s="43">
        <f>H138</f>
        <v>11225.86</v>
      </c>
      <c r="I203" s="141"/>
      <c r="J203" s="107"/>
    </row>
    <row r="204" spans="1:10" ht="15.75" x14ac:dyDescent="0.25">
      <c r="A204" s="62" t="s">
        <v>139</v>
      </c>
      <c r="B204" s="109"/>
      <c r="C204" s="104" t="s">
        <v>240</v>
      </c>
      <c r="D204" s="22">
        <f>D160</f>
        <v>28564.23</v>
      </c>
      <c r="E204" s="105"/>
      <c r="F204" s="106"/>
      <c r="G204" s="104" t="s">
        <v>240</v>
      </c>
      <c r="H204" s="43">
        <f>H160</f>
        <v>10717.279999999997</v>
      </c>
      <c r="I204" s="141"/>
      <c r="J204" s="107"/>
    </row>
    <row r="205" spans="1:10" ht="15.75" x14ac:dyDescent="0.25">
      <c r="A205" s="62" t="s">
        <v>140</v>
      </c>
      <c r="B205" s="109"/>
      <c r="C205" s="104" t="s">
        <v>240</v>
      </c>
      <c r="D205" s="22">
        <f>D181</f>
        <v>28637.059999999998</v>
      </c>
      <c r="E205" s="105"/>
      <c r="F205" s="106"/>
      <c r="G205" s="104" t="s">
        <v>240</v>
      </c>
      <c r="H205" s="43">
        <f>H181</f>
        <v>9638.32</v>
      </c>
      <c r="I205" s="141"/>
      <c r="J205" s="107"/>
    </row>
    <row r="206" spans="1:10" ht="15.75" x14ac:dyDescent="0.25">
      <c r="A206" s="62" t="s">
        <v>141</v>
      </c>
      <c r="B206" s="109"/>
      <c r="C206" s="104" t="s">
        <v>240</v>
      </c>
      <c r="D206" s="22">
        <f>D194</f>
        <v>18050.560000000001</v>
      </c>
      <c r="E206" s="105"/>
      <c r="F206" s="106"/>
      <c r="G206" s="104" t="s">
        <v>240</v>
      </c>
      <c r="H206" s="43">
        <f>H194</f>
        <v>7652.14</v>
      </c>
      <c r="I206" s="141"/>
      <c r="J206" s="107"/>
    </row>
    <row r="207" spans="1:10" ht="15.75" x14ac:dyDescent="0.25">
      <c r="A207" s="71"/>
      <c r="B207" s="110"/>
      <c r="C207" s="111"/>
      <c r="D207" s="23"/>
      <c r="E207" s="97"/>
      <c r="F207" s="106"/>
      <c r="G207" s="104"/>
      <c r="H207" s="44"/>
    </row>
    <row r="208" spans="1:10" ht="15.75" x14ac:dyDescent="0.25">
      <c r="A208" s="62" t="s">
        <v>42</v>
      </c>
      <c r="B208" s="109"/>
      <c r="C208" s="112" t="s">
        <v>142</v>
      </c>
      <c r="D208" s="135">
        <f>SUM(D198:D207)</f>
        <v>419916.83999999991</v>
      </c>
      <c r="E208" s="56"/>
      <c r="F208" s="52"/>
      <c r="G208" s="112" t="s">
        <v>142</v>
      </c>
      <c r="H208" s="45">
        <f>SUM(H198:H207)</f>
        <v>167585.66</v>
      </c>
    </row>
    <row r="209" spans="1:8" ht="15.75" x14ac:dyDescent="0.25">
      <c r="A209" s="62"/>
      <c r="B209" s="109"/>
      <c r="C209" s="113"/>
      <c r="D209" s="136"/>
      <c r="F209" s="109"/>
      <c r="G209" s="113"/>
      <c r="H209" s="134"/>
    </row>
    <row r="210" spans="1:8" ht="15.75" x14ac:dyDescent="0.25">
      <c r="A210" s="62" t="s">
        <v>42</v>
      </c>
      <c r="B210" s="109"/>
      <c r="C210" s="113"/>
      <c r="D210" s="134"/>
      <c r="E210" s="114"/>
      <c r="F210" s="109"/>
      <c r="G210" s="113"/>
      <c r="H210" s="134"/>
    </row>
    <row r="211" spans="1:8" ht="15.75" x14ac:dyDescent="0.25">
      <c r="A211" s="62"/>
      <c r="B211" s="109"/>
      <c r="C211" s="55" t="s">
        <v>143</v>
      </c>
      <c r="D211" s="6">
        <f>D208/4</f>
        <v>104979.20999999998</v>
      </c>
      <c r="E211" s="63"/>
      <c r="F211" s="30"/>
      <c r="G211" s="113" t="s">
        <v>42</v>
      </c>
      <c r="H211" s="35"/>
    </row>
    <row r="212" spans="1:8" ht="15.75" x14ac:dyDescent="0.25">
      <c r="A212" s="71"/>
      <c r="B212" s="110"/>
      <c r="C212" s="110"/>
      <c r="D212" s="25"/>
      <c r="E212" s="114"/>
      <c r="F212" s="109" t="s">
        <v>42</v>
      </c>
      <c r="H212" s="46"/>
    </row>
    <row r="213" spans="1:8" ht="15.75" x14ac:dyDescent="0.25">
      <c r="A213" s="74" t="s">
        <v>0</v>
      </c>
      <c r="B213" s="75" t="s">
        <v>1</v>
      </c>
      <c r="C213" s="75"/>
      <c r="D213" s="17"/>
      <c r="E213" s="114"/>
      <c r="F213" s="109"/>
      <c r="G213" s="113"/>
      <c r="H213" s="46"/>
    </row>
    <row r="214" spans="1:8" ht="15.75" x14ac:dyDescent="0.25">
      <c r="A214" s="53" t="s">
        <v>144</v>
      </c>
      <c r="B214" s="54" t="s">
        <v>4</v>
      </c>
      <c r="C214" s="55" t="s">
        <v>239</v>
      </c>
      <c r="D214" s="4"/>
      <c r="E214" s="114"/>
      <c r="F214" s="115"/>
      <c r="G214" s="113"/>
      <c r="H214" s="47"/>
    </row>
    <row r="215" spans="1:8" ht="15.75" x14ac:dyDescent="0.25">
      <c r="A215" s="116"/>
      <c r="B215" s="5" t="s">
        <v>6</v>
      </c>
      <c r="C215" s="60" t="s">
        <v>7</v>
      </c>
      <c r="D215" s="5" t="s">
        <v>8</v>
      </c>
      <c r="E215" s="114"/>
      <c r="F215" s="115"/>
      <c r="G215" s="115"/>
      <c r="H215" s="47" t="s">
        <v>42</v>
      </c>
    </row>
    <row r="216" spans="1:8" ht="15.75" x14ac:dyDescent="0.25">
      <c r="A216" s="62"/>
      <c r="B216" s="109"/>
      <c r="C216" s="109"/>
      <c r="D216" s="26"/>
      <c r="E216" s="114"/>
      <c r="F216" s="109"/>
      <c r="G216" s="109"/>
      <c r="H216" s="46"/>
    </row>
    <row r="217" spans="1:8" ht="15.75" x14ac:dyDescent="0.25">
      <c r="A217" s="80" t="s">
        <v>145</v>
      </c>
      <c r="B217" s="50"/>
      <c r="C217" s="117" t="s">
        <v>146</v>
      </c>
      <c r="D217" s="27" t="s">
        <v>132</v>
      </c>
      <c r="E217" s="114"/>
      <c r="F217" s="113"/>
      <c r="G217" s="115"/>
      <c r="H217" s="47"/>
    </row>
    <row r="218" spans="1:8" ht="15.75" x14ac:dyDescent="0.25">
      <c r="A218" s="62" t="s">
        <v>133</v>
      </c>
      <c r="B218" s="109"/>
      <c r="C218" s="118">
        <v>0.1</v>
      </c>
      <c r="D218" s="1">
        <f>D211*10%</f>
        <v>10497.920999999998</v>
      </c>
      <c r="E218" s="63"/>
      <c r="F218" s="109"/>
      <c r="G218" s="119"/>
      <c r="H218" s="40"/>
    </row>
    <row r="219" spans="1:8" ht="15.75" x14ac:dyDescent="0.25">
      <c r="A219" s="62" t="s">
        <v>134</v>
      </c>
      <c r="B219" s="109"/>
      <c r="C219" s="118">
        <v>0.1</v>
      </c>
      <c r="D219" s="1">
        <f>D211*10%</f>
        <v>10497.920999999998</v>
      </c>
      <c r="E219" s="63"/>
      <c r="F219" s="109"/>
      <c r="G219" s="119"/>
      <c r="H219" s="40"/>
    </row>
    <row r="220" spans="1:8" ht="15.75" x14ac:dyDescent="0.25">
      <c r="A220" s="62" t="s">
        <v>135</v>
      </c>
      <c r="B220" s="109"/>
      <c r="C220" s="118">
        <v>0.1</v>
      </c>
      <c r="D220" s="1">
        <f>D211*10%</f>
        <v>10497.920999999998</v>
      </c>
      <c r="E220" s="63"/>
      <c r="F220" s="109"/>
      <c r="G220" s="119"/>
      <c r="H220" s="40"/>
    </row>
    <row r="221" spans="1:8" ht="15.75" x14ac:dyDescent="0.25">
      <c r="A221" s="62" t="s">
        <v>136</v>
      </c>
      <c r="B221" s="109"/>
      <c r="C221" s="118">
        <v>0.1</v>
      </c>
      <c r="D221" s="1">
        <f>D211*10%</f>
        <v>10497.920999999998</v>
      </c>
      <c r="E221" s="63"/>
      <c r="F221" s="109"/>
      <c r="G221" s="119"/>
      <c r="H221" s="40"/>
    </row>
    <row r="222" spans="1:8" ht="15.75" x14ac:dyDescent="0.25">
      <c r="A222" s="62" t="s">
        <v>137</v>
      </c>
      <c r="B222" s="109"/>
      <c r="C222" s="118">
        <v>0.1</v>
      </c>
      <c r="D222" s="1">
        <f>D211*10%</f>
        <v>10497.920999999998</v>
      </c>
      <c r="E222" s="63"/>
      <c r="F222" s="109"/>
      <c r="G222" s="119"/>
      <c r="H222" s="40"/>
    </row>
    <row r="223" spans="1:8" ht="15.75" x14ac:dyDescent="0.25">
      <c r="A223" s="62" t="s">
        <v>138</v>
      </c>
      <c r="B223" s="109"/>
      <c r="C223" s="118">
        <v>0.1</v>
      </c>
      <c r="D223" s="1">
        <f>D211*10%</f>
        <v>10497.920999999998</v>
      </c>
      <c r="E223" s="63"/>
      <c r="F223" s="109"/>
      <c r="G223" s="119"/>
      <c r="H223" s="40"/>
    </row>
    <row r="224" spans="1:8" ht="15.75" x14ac:dyDescent="0.25">
      <c r="A224" s="62" t="s">
        <v>139</v>
      </c>
      <c r="B224" s="109"/>
      <c r="C224" s="118">
        <v>0.1</v>
      </c>
      <c r="D224" s="1">
        <f>D211*10%</f>
        <v>10497.920999999998</v>
      </c>
      <c r="E224" s="63"/>
      <c r="F224" s="109"/>
      <c r="G224" s="119"/>
      <c r="H224" s="40"/>
    </row>
    <row r="225" spans="1:8" ht="15.75" x14ac:dyDescent="0.25">
      <c r="A225" s="62" t="s">
        <v>140</v>
      </c>
      <c r="B225" s="109"/>
      <c r="C225" s="118">
        <v>0.1</v>
      </c>
      <c r="D225" s="1">
        <f>D211*10%</f>
        <v>10497.920999999998</v>
      </c>
      <c r="E225" s="63"/>
      <c r="F225" s="109"/>
      <c r="G225" s="119"/>
      <c r="H225" s="40"/>
    </row>
    <row r="226" spans="1:8" ht="15.75" x14ac:dyDescent="0.25">
      <c r="A226" s="62" t="s">
        <v>141</v>
      </c>
      <c r="B226" s="109"/>
      <c r="C226" s="118">
        <v>0.1</v>
      </c>
      <c r="D226" s="1">
        <f>D211*10%</f>
        <v>10497.920999999998</v>
      </c>
      <c r="E226" s="63"/>
      <c r="F226" s="109"/>
      <c r="G226" s="119"/>
      <c r="H226" s="40"/>
    </row>
    <row r="227" spans="1:8" ht="15.75" x14ac:dyDescent="0.25">
      <c r="A227" s="71" t="s">
        <v>147</v>
      </c>
      <c r="B227" s="25"/>
      <c r="C227" s="120">
        <v>0.1</v>
      </c>
      <c r="D227" s="10">
        <f>D211*10%</f>
        <v>10497.920999999998</v>
      </c>
      <c r="E227" s="63"/>
      <c r="F227" s="109"/>
      <c r="G227" s="119"/>
      <c r="H227" s="40"/>
    </row>
    <row r="228" spans="1:8" ht="15.75" x14ac:dyDescent="0.25">
      <c r="A228" s="62"/>
      <c r="B228" s="109"/>
      <c r="C228" s="55" t="s">
        <v>148</v>
      </c>
      <c r="D228" s="6">
        <f>SUM(D218:D227)</f>
        <v>104979.21</v>
      </c>
      <c r="E228" s="63"/>
      <c r="F228" s="109"/>
      <c r="G228" s="113"/>
      <c r="H228" s="35"/>
    </row>
    <row r="229" spans="1:8" ht="15.75" x14ac:dyDescent="0.25">
      <c r="A229" s="62" t="s">
        <v>42</v>
      </c>
      <c r="B229" s="109"/>
      <c r="C229" s="113"/>
      <c r="D229" s="24"/>
      <c r="E229" s="63"/>
      <c r="F229" s="109"/>
      <c r="G229" s="113"/>
      <c r="H229" s="35"/>
    </row>
    <row r="230" spans="1:8" ht="15.75" x14ac:dyDescent="0.25">
      <c r="A230" s="71"/>
      <c r="B230" s="110"/>
      <c r="C230" s="121"/>
      <c r="D230" s="28"/>
      <c r="E230" s="63"/>
      <c r="F230" s="109"/>
      <c r="G230" s="113"/>
      <c r="H230" s="35"/>
    </row>
    <row r="231" spans="1:8" ht="15.75" x14ac:dyDescent="0.25">
      <c r="A231" s="74" t="s">
        <v>0</v>
      </c>
      <c r="B231" s="75" t="s">
        <v>1</v>
      </c>
      <c r="C231" s="75"/>
      <c r="D231" s="17"/>
      <c r="E231" s="114"/>
      <c r="F231" s="109"/>
      <c r="G231" s="113"/>
      <c r="H231" s="46"/>
    </row>
    <row r="232" spans="1:8" ht="15.75" x14ac:dyDescent="0.25">
      <c r="A232" s="53" t="s">
        <v>149</v>
      </c>
      <c r="B232" s="54" t="s">
        <v>4</v>
      </c>
      <c r="C232" s="55" t="s">
        <v>239</v>
      </c>
      <c r="D232" s="4"/>
      <c r="E232" s="114"/>
      <c r="F232" s="115"/>
      <c r="G232" s="113"/>
      <c r="H232" s="47"/>
    </row>
    <row r="233" spans="1:8" ht="15.75" x14ac:dyDescent="0.25">
      <c r="A233" s="116"/>
      <c r="B233" s="5" t="s">
        <v>6</v>
      </c>
      <c r="C233" s="60" t="s">
        <v>7</v>
      </c>
      <c r="D233" s="5" t="s">
        <v>8</v>
      </c>
      <c r="E233" s="114"/>
      <c r="F233" s="115"/>
      <c r="G233" s="115" t="s">
        <v>42</v>
      </c>
      <c r="H233" s="47"/>
    </row>
    <row r="234" spans="1:8" ht="15.75" x14ac:dyDescent="0.25">
      <c r="A234" s="62" t="s">
        <v>150</v>
      </c>
      <c r="B234" s="3" t="s">
        <v>243</v>
      </c>
      <c r="C234" s="3" t="s">
        <v>243</v>
      </c>
      <c r="D234" s="8">
        <v>20000</v>
      </c>
      <c r="E234" s="63"/>
      <c r="F234" s="7"/>
      <c r="G234" s="7"/>
      <c r="H234" s="40"/>
    </row>
    <row r="235" spans="1:8" ht="15.75" x14ac:dyDescent="0.25">
      <c r="A235" s="62" t="s">
        <v>151</v>
      </c>
      <c r="B235" s="3" t="s">
        <v>243</v>
      </c>
      <c r="C235" s="3" t="s">
        <v>243</v>
      </c>
      <c r="D235" s="1">
        <v>500</v>
      </c>
      <c r="E235" s="63"/>
      <c r="F235" s="30"/>
      <c r="G235" s="7"/>
      <c r="H235" s="7"/>
    </row>
    <row r="236" spans="1:8" ht="15.75" x14ac:dyDescent="0.25">
      <c r="A236" s="62" t="s">
        <v>152</v>
      </c>
      <c r="B236" s="87" t="s">
        <v>210</v>
      </c>
      <c r="C236" s="3"/>
      <c r="D236" s="1"/>
      <c r="E236" s="63"/>
      <c r="F236" s="30"/>
      <c r="G236" s="7"/>
      <c r="H236" s="7"/>
    </row>
    <row r="237" spans="1:8" ht="15.75" x14ac:dyDescent="0.25">
      <c r="A237" s="62" t="s">
        <v>153</v>
      </c>
      <c r="B237" s="3" t="s">
        <v>243</v>
      </c>
      <c r="C237" s="3" t="s">
        <v>243</v>
      </c>
      <c r="D237" s="1">
        <v>500</v>
      </c>
      <c r="E237" s="63"/>
      <c r="F237" s="30"/>
      <c r="G237" s="7" t="s">
        <v>42</v>
      </c>
      <c r="H237" s="7"/>
    </row>
    <row r="238" spans="1:8" ht="15.75" x14ac:dyDescent="0.25">
      <c r="A238" s="62" t="s">
        <v>158</v>
      </c>
      <c r="B238" s="3" t="s">
        <v>243</v>
      </c>
      <c r="C238" s="3" t="s">
        <v>248</v>
      </c>
      <c r="D238" s="1">
        <f>100+100</f>
        <v>200</v>
      </c>
      <c r="E238" s="63"/>
      <c r="F238" s="30"/>
      <c r="G238" s="7" t="s">
        <v>42</v>
      </c>
      <c r="H238" s="7"/>
    </row>
    <row r="239" spans="1:8" ht="15.75" x14ac:dyDescent="0.25">
      <c r="A239" s="62" t="s">
        <v>202</v>
      </c>
      <c r="B239" s="87" t="s">
        <v>154</v>
      </c>
      <c r="C239" s="106"/>
      <c r="D239" s="1"/>
      <c r="E239" s="63"/>
      <c r="F239" s="30"/>
      <c r="G239" s="7"/>
      <c r="H239" s="7"/>
    </row>
    <row r="240" spans="1:8" ht="15.75" x14ac:dyDescent="0.25">
      <c r="A240" s="62" t="s">
        <v>203</v>
      </c>
      <c r="B240" s="3" t="s">
        <v>233</v>
      </c>
      <c r="C240" s="3"/>
      <c r="D240" s="1"/>
      <c r="E240" s="122"/>
      <c r="F240" s="7"/>
      <c r="G240" s="7"/>
      <c r="H240" s="40"/>
    </row>
    <row r="241" spans="1:8" ht="15.75" x14ac:dyDescent="0.25">
      <c r="A241" s="62" t="s">
        <v>204</v>
      </c>
      <c r="B241" s="3" t="s">
        <v>243</v>
      </c>
      <c r="C241" s="3" t="s">
        <v>245</v>
      </c>
      <c r="D241" s="1">
        <v>500</v>
      </c>
      <c r="E241" s="63"/>
      <c r="F241" s="7"/>
      <c r="G241" s="7" t="s">
        <v>42</v>
      </c>
      <c r="H241" s="40"/>
    </row>
    <row r="242" spans="1:8" ht="15.75" x14ac:dyDescent="0.25">
      <c r="A242" s="62" t="s">
        <v>205</v>
      </c>
      <c r="B242" s="3" t="s">
        <v>235</v>
      </c>
      <c r="C242" s="3"/>
      <c r="D242" s="1"/>
      <c r="E242" s="63"/>
      <c r="F242" s="7"/>
      <c r="G242" s="7"/>
      <c r="H242" s="40"/>
    </row>
    <row r="243" spans="1:8" ht="15.75" x14ac:dyDescent="0.25">
      <c r="A243" s="62" t="s">
        <v>206</v>
      </c>
      <c r="B243" s="87" t="s">
        <v>167</v>
      </c>
      <c r="C243" s="3"/>
      <c r="D243" s="1"/>
      <c r="E243" s="63"/>
      <c r="F243" s="7"/>
      <c r="G243" s="7"/>
      <c r="H243" s="40"/>
    </row>
    <row r="244" spans="1:8" ht="15.75" x14ac:dyDescent="0.25">
      <c r="A244" s="62" t="s">
        <v>207</v>
      </c>
      <c r="B244" s="3" t="s">
        <v>235</v>
      </c>
      <c r="C244" s="3" t="s">
        <v>235</v>
      </c>
      <c r="D244" s="11">
        <v>1590.3</v>
      </c>
      <c r="E244" s="63"/>
      <c r="F244" s="7"/>
      <c r="G244" s="7"/>
      <c r="H244" s="40"/>
    </row>
    <row r="245" spans="1:8" ht="15.75" x14ac:dyDescent="0.25">
      <c r="A245" s="62" t="s">
        <v>208</v>
      </c>
      <c r="B245" s="3" t="s">
        <v>212</v>
      </c>
      <c r="C245" s="3"/>
      <c r="D245" s="11"/>
      <c r="E245" s="63"/>
      <c r="F245" s="7"/>
      <c r="G245" s="7"/>
      <c r="H245" s="40"/>
    </row>
    <row r="246" spans="1:8" ht="15.75" x14ac:dyDescent="0.25">
      <c r="A246" s="62" t="s">
        <v>211</v>
      </c>
      <c r="B246" s="87" t="s">
        <v>210</v>
      </c>
      <c r="C246" s="3"/>
      <c r="D246" s="10"/>
      <c r="E246" s="63"/>
      <c r="F246" s="7"/>
      <c r="G246" s="7"/>
      <c r="H246" s="40"/>
    </row>
    <row r="247" spans="1:8" ht="15.75" x14ac:dyDescent="0.25">
      <c r="A247" s="66" t="s">
        <v>241</v>
      </c>
      <c r="B247" s="67"/>
      <c r="C247" s="70" t="s">
        <v>155</v>
      </c>
      <c r="D247" s="29">
        <f>SUM(D234:D246)</f>
        <v>23290.3</v>
      </c>
      <c r="E247" s="63"/>
      <c r="F247" s="7"/>
      <c r="G247" s="79"/>
      <c r="H247" s="35"/>
    </row>
    <row r="248" spans="1:8" ht="15.75" x14ac:dyDescent="0.25">
      <c r="A248" s="123"/>
      <c r="B248" s="30"/>
      <c r="C248" s="30"/>
      <c r="D248" s="30"/>
      <c r="E248" s="124"/>
      <c r="F248" s="30"/>
      <c r="G248" s="30"/>
      <c r="H248" s="48"/>
    </row>
    <row r="249" spans="1:8" ht="15.75" x14ac:dyDescent="0.25">
      <c r="A249" s="123"/>
      <c r="B249" s="30"/>
      <c r="C249" s="30"/>
      <c r="D249" s="30"/>
      <c r="E249" s="124"/>
      <c r="F249" s="30"/>
      <c r="G249" s="30"/>
      <c r="H249" s="48"/>
    </row>
    <row r="250" spans="1:8" ht="15.75" x14ac:dyDescent="0.25">
      <c r="A250" s="123"/>
      <c r="B250" s="30"/>
      <c r="C250" s="30"/>
      <c r="D250" s="30"/>
      <c r="E250" s="124"/>
      <c r="F250" s="30"/>
      <c r="G250" s="30"/>
      <c r="H250" s="48"/>
    </row>
  </sheetData>
  <customSheetViews>
    <customSheetView guid="{E2D26241-F32E-4518-8C83-89F3D5F7DCCD}" showPageBreaks="1" printArea="1" topLeftCell="A173">
      <selection activeCell="G196" sqref="G196:G204"/>
      <rowBreaks count="6" manualBreakCount="6">
        <brk id="31" max="7" man="1"/>
        <brk id="71" max="16383" man="1"/>
        <brk id="100" max="7" man="1"/>
        <brk id="138" max="7" man="1"/>
        <brk id="180" max="7" man="1"/>
        <brk id="207" max="7" man="1"/>
      </rowBreaks>
      <pageMargins left="0.51181102362204722" right="0.51181102362204722" top="0.78740157480314965" bottom="0.78740157480314965" header="0.31496062992125984" footer="0.31496062992125984"/>
      <printOptions gridLines="1"/>
      <pageSetup paperSize="9" scale="75" orientation="landscape" r:id="rId1"/>
      <headerFooter>
        <oddHeader>&amp;CMITRA ARQUIDIOCESANA DE FORTALEZA
CONTRIBUIÇÃO PAROQUIAL - ABRIL/2017</oddHeader>
      </headerFooter>
    </customSheetView>
    <customSheetView guid="{6AEBE332-D089-4439-9882-82B1B01C4254}" topLeftCell="A48">
      <selection activeCell="H61" sqref="H61"/>
      <rowBreaks count="6" manualBreakCount="6">
        <brk id="31" max="7" man="1"/>
        <brk id="71" max="16383" man="1"/>
        <brk id="100" max="7" man="1"/>
        <brk id="138" max="7" man="1"/>
        <brk id="180" max="7" man="1"/>
        <brk id="207" max="7" man="1"/>
      </rowBreaks>
      <pageMargins left="0.51181102362204722" right="0.51181102362204722" top="0.78740157480314965" bottom="0.78740157480314965" header="0.31496062992125984" footer="0.31496062992125984"/>
      <printOptions gridLines="1"/>
      <pageSetup paperSize="9" scale="75" orientation="landscape" r:id="rId2"/>
      <headerFooter>
        <oddHeader>&amp;CMITRA ARQUIDIOCESANA DE FORTALEZA
CONTRIBUIÇÃO PAROQUIAL - ABRIL/2017</oddHeader>
      </headerFooter>
    </customSheetView>
    <customSheetView guid="{8501DF7F-B54D-4E5A-858D-AE47DF73D915}" showPageBreaks="1" printArea="1" topLeftCell="B21">
      <selection activeCell="I42" sqref="I42"/>
      <rowBreaks count="3" manualBreakCount="3">
        <brk id="71" max="16383" man="1"/>
        <brk id="138" max="7" man="1"/>
        <brk id="209" max="7" man="1"/>
      </rowBreaks>
      <pageMargins left="0.51181102362204722" right="0.51181102362204722" top="0.78740157480314965" bottom="0.78740157480314965" header="0.31496062992125984" footer="0.31496062992125984"/>
      <printOptions gridLines="1"/>
      <pageSetup scale="57" orientation="portrait" r:id="rId3"/>
      <headerFooter>
        <oddHeader>&amp;CMITRA ARQUIDIOCESANA DE FORTALEZA
CONTRIBUIÇÃO PAROQUIAL - ABRIL/2017</oddHeader>
      </headerFooter>
    </customSheetView>
  </customSheetViews>
  <printOptions gridLines="1"/>
  <pageMargins left="0.25" right="0.25" top="0.75" bottom="0.75" header="0.3" footer="0.3"/>
  <pageSetup paperSize="9" scale="63" fitToHeight="0" orientation="portrait" r:id="rId4"/>
  <headerFooter>
    <oddHeader>&amp;C&amp;"Arial,Normal"MITRA ARQUIDIOCESANA DE FORTALEZA
CONTRIBUIÇÃO PAROQUIAL - MAIO/2018</oddHeader>
    <oddFooter>&amp;CMAIO.2018</oddFooter>
  </headerFooter>
  <rowBreaks count="3" manualBreakCount="3">
    <brk id="72" max="7" man="1"/>
    <brk id="139" max="7" man="1"/>
    <brk id="20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E2D26241-F32E-4518-8C83-89F3D5F7DCCD}">
      <pageMargins left="0.511811024" right="0.511811024" top="0.78740157499999996" bottom="0.78740157499999996" header="0.31496062000000002" footer="0.31496062000000002"/>
    </customSheetView>
    <customSheetView guid="{6AEBE332-D089-4439-9882-82B1B01C4254}">
      <pageMargins left="0.511811024" right="0.511811024" top="0.78740157499999996" bottom="0.78740157499999996" header="0.31496062000000002" footer="0.31496062000000002"/>
    </customSheetView>
    <customSheetView guid="{8501DF7F-B54D-4E5A-858D-AE47DF73D915}">
      <pageMargins left="0.511811024" right="0.511811024" top="0.78740157499999996" bottom="0.78740157499999996" header="0.31496062000000002" footer="0.31496062000000002"/>
    </customSheetView>
  </customSheetView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E2D26241-F32E-4518-8C83-89F3D5F7DCCD}">
      <pageMargins left="0.511811024" right="0.511811024" top="0.78740157499999996" bottom="0.78740157499999996" header="0.31496062000000002" footer="0.31496062000000002"/>
    </customSheetView>
    <customSheetView guid="{6AEBE332-D089-4439-9882-82B1B01C4254}">
      <pageMargins left="0.511811024" right="0.511811024" top="0.78740157499999996" bottom="0.78740157499999996" header="0.31496062000000002" footer="0.31496062000000002"/>
    </customSheetView>
    <customSheetView guid="{8501DF7F-B54D-4E5A-858D-AE47DF73D915}">
      <pageMargins left="0.511811024" right="0.511811024" top="0.78740157499999996" bottom="0.78740157499999996" header="0.31496062000000002" footer="0.31496062000000002"/>
    </customSheetView>
  </customSheetView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Maio.18</vt:lpstr>
      <vt:lpstr>Plan2</vt:lpstr>
      <vt:lpstr>Plan3</vt:lpstr>
      <vt:lpstr>Maio.18!Area_de_impressao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SetorFinanceiro</dc:creator>
  <cp:lastModifiedBy>Economato</cp:lastModifiedBy>
  <cp:lastPrinted>2018-06-07T13:49:26Z</cp:lastPrinted>
  <dcterms:created xsi:type="dcterms:W3CDTF">2015-02-03T16:29:53Z</dcterms:created>
  <dcterms:modified xsi:type="dcterms:W3CDTF">2018-06-07T14:05:52Z</dcterms:modified>
</cp:coreProperties>
</file>